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115" yWindow="105" windowWidth="9045" windowHeight="1114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'Sheet1'!$A$1:$Q$31</definedName>
  </definedNames>
  <calcPr fullCalcOnLoad="1"/>
</workbook>
</file>

<file path=xl/sharedStrings.xml><?xml version="1.0" encoding="utf-8"?>
<sst xmlns="http://schemas.openxmlformats.org/spreadsheetml/2006/main" count="121" uniqueCount="66">
  <si>
    <t>ID Num</t>
  </si>
  <si>
    <t>Quiz</t>
  </si>
  <si>
    <t>Wrtng</t>
  </si>
  <si>
    <t>Port.</t>
  </si>
  <si>
    <t>Final</t>
  </si>
  <si>
    <t>SCHOL.</t>
  </si>
  <si>
    <t>Abs</t>
  </si>
  <si>
    <t>T,V</t>
  </si>
  <si>
    <t>LATE</t>
  </si>
  <si>
    <t>Citzn</t>
  </si>
  <si>
    <t>Tests</t>
  </si>
  <si>
    <t>EOC District</t>
  </si>
  <si>
    <t>*</t>
  </si>
  <si>
    <t>**</t>
  </si>
  <si>
    <t>A</t>
  </si>
  <si>
    <t>C</t>
  </si>
  <si>
    <t>F</t>
  </si>
  <si>
    <t>B</t>
  </si>
  <si>
    <t>Ave.:</t>
  </si>
  <si>
    <t>*Absences are OK.</t>
  </si>
  <si>
    <t>Supposedly, you cleared them.</t>
  </si>
  <si>
    <t>Grade Range</t>
  </si>
  <si>
    <t>Students</t>
  </si>
  <si>
    <t>Some kids forge your</t>
  </si>
  <si>
    <t>signatures &amp; clear themselves.</t>
  </si>
  <si>
    <t>** Is this a ditch?</t>
  </si>
  <si>
    <t>Kindly clear this a.s.a.p.</t>
  </si>
  <si>
    <t>Total:</t>
  </si>
  <si>
    <t>1 T or V = D in Citizenshp.</t>
  </si>
  <si>
    <t>*** Students are making</t>
  </si>
  <si>
    <t>up their mega-truancies</t>
  </si>
  <si>
    <t>and mega-lates with me.</t>
  </si>
  <si>
    <t>D</t>
  </si>
  <si>
    <t>Beg.</t>
  </si>
  <si>
    <t>WC</t>
  </si>
  <si>
    <t>2 min.</t>
  </si>
  <si>
    <t>5 min.</t>
  </si>
  <si>
    <t>10 min.</t>
  </si>
  <si>
    <t>20 min.</t>
  </si>
  <si>
    <t>30 min.</t>
  </si>
  <si>
    <t>Writing Sample (Word Count Ave.):</t>
  </si>
  <si>
    <t xml:space="preserve"> </t>
  </si>
  <si>
    <t>Writing Word Count</t>
  </si>
  <si>
    <t>* Quality is more important.</t>
  </si>
  <si>
    <t>I just count words to build</t>
  </si>
  <si>
    <t>confidence.</t>
  </si>
  <si>
    <t>As of 8/31/12</t>
  </si>
  <si>
    <t>Agosto</t>
  </si>
  <si>
    <t>OP</t>
  </si>
  <si>
    <t>Sub</t>
  </si>
  <si>
    <t>Kal</t>
  </si>
  <si>
    <t>Sulat 3</t>
  </si>
  <si>
    <t>Sulat 4</t>
  </si>
  <si>
    <t>Sulat 5</t>
  </si>
  <si>
    <t>Sulat 6</t>
  </si>
  <si>
    <t>Kal.</t>
  </si>
  <si>
    <t>Sulat 8</t>
  </si>
  <si>
    <t>Tal. Akad.</t>
  </si>
  <si>
    <t>K</t>
  </si>
  <si>
    <t>S L16</t>
  </si>
  <si>
    <t>S L15</t>
  </si>
  <si>
    <t>TA 15</t>
  </si>
  <si>
    <t>A Bokab</t>
  </si>
  <si>
    <t>Bk ng Slt</t>
  </si>
  <si>
    <t>SUB</t>
  </si>
  <si>
    <t>TA 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</si>
</sst>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m/d;@"/>
    <numFmt numFmtId="167" formatCode="0.0%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6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"/>
      <color indexed="10"/>
      <name val="Verdana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6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9" fontId="2" fillId="33" borderId="0" xfId="0" applyNumberFormat="1" applyFont="1" applyFill="1" applyBorder="1" applyAlignment="1">
      <alignment horizontal="center"/>
    </xf>
    <xf numFmtId="9" fontId="2" fillId="34" borderId="0" xfId="0" applyNumberFormat="1" applyFont="1" applyFill="1" applyBorder="1" applyAlignment="1">
      <alignment horizontal="center"/>
    </xf>
    <xf numFmtId="9" fontId="2" fillId="35" borderId="0" xfId="0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5" fontId="3" fillId="36" borderId="0" xfId="0" applyNumberFormat="1" applyFont="1" applyFill="1" applyBorder="1" applyAlignment="1">
      <alignment horizontal="left"/>
    </xf>
    <xf numFmtId="165" fontId="0" fillId="37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9" fontId="2" fillId="33" borderId="12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9" fontId="2" fillId="34" borderId="12" xfId="0" applyNumberFormat="1" applyFont="1" applyFill="1" applyBorder="1" applyAlignment="1">
      <alignment horizontal="center"/>
    </xf>
    <xf numFmtId="9" fontId="2" fillId="35" borderId="12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33" borderId="0" xfId="0" applyNumberFormat="1" applyFont="1" applyFill="1" applyBorder="1" applyAlignment="1">
      <alignment horizontal="center"/>
    </xf>
    <xf numFmtId="9" fontId="0" fillId="34" borderId="0" xfId="0" applyNumberFormat="1" applyFont="1" applyFill="1" applyBorder="1" applyAlignment="1">
      <alignment horizontal="center"/>
    </xf>
    <xf numFmtId="9" fontId="0" fillId="35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9" fontId="0" fillId="0" borderId="13" xfId="0" applyNumberFormat="1" applyFont="1" applyBorder="1" applyAlignment="1">
      <alignment horizontal="righ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9" fontId="0" fillId="33" borderId="0" xfId="0" applyNumberFormat="1" applyFont="1" applyFill="1" applyAlignment="1">
      <alignment/>
    </xf>
    <xf numFmtId="9" fontId="0" fillId="34" borderId="0" xfId="0" applyNumberFormat="1" applyFont="1" applyFill="1" applyAlignment="1">
      <alignment/>
    </xf>
    <xf numFmtId="9" fontId="0" fillId="35" borderId="0" xfId="0" applyNumberFormat="1" applyFont="1" applyFill="1" applyAlignment="1">
      <alignment/>
    </xf>
    <xf numFmtId="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9" fontId="1" fillId="33" borderId="0" xfId="0" applyNumberFormat="1" applyFont="1" applyFill="1" applyBorder="1" applyAlignment="1">
      <alignment horizontal="right"/>
    </xf>
    <xf numFmtId="9" fontId="1" fillId="34" borderId="0" xfId="0" applyNumberFormat="1" applyFont="1" applyFill="1" applyBorder="1" applyAlignment="1">
      <alignment horizontal="right"/>
    </xf>
    <xf numFmtId="9" fontId="1" fillId="35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9" fontId="1" fillId="33" borderId="0" xfId="0" applyNumberFormat="1" applyFont="1" applyFill="1" applyBorder="1" applyAlignment="1">
      <alignment horizontal="center"/>
    </xf>
    <xf numFmtId="9" fontId="1" fillId="34" borderId="0" xfId="0" applyNumberFormat="1" applyFont="1" applyFill="1" applyBorder="1" applyAlignment="1">
      <alignment horizontal="center"/>
    </xf>
    <xf numFmtId="9" fontId="1" fillId="35" borderId="0" xfId="0" applyNumberFormat="1" applyFont="1" applyFill="1" applyBorder="1" applyAlignment="1">
      <alignment horizontal="center"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165" fontId="0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Alignment="1">
      <alignment/>
    </xf>
    <xf numFmtId="0" fontId="10" fillId="0" borderId="0" xfId="0" applyFont="1" applyAlignment="1">
      <alignment horizontal="center" vertical="top" wrapText="1"/>
    </xf>
    <xf numFmtId="16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0" borderId="0" xfId="0" applyFont="1" applyBorder="1" applyAlignment="1">
      <alignment/>
    </xf>
    <xf numFmtId="9" fontId="11" fillId="0" borderId="0" xfId="0" applyNumberFormat="1" applyFont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46" applyFont="1">
      <alignment/>
      <protection/>
    </xf>
    <xf numFmtId="14" fontId="13" fillId="0" borderId="0" xfId="46" applyNumberFormat="1" applyFont="1">
      <alignment/>
      <protection/>
    </xf>
    <xf numFmtId="0" fontId="13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Q38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7" width="6.625" style="0" customWidth="1"/>
    <col min="8" max="8" width="2.375" style="0" customWidth="1"/>
    <col min="9" max="11" width="4.75390625" style="0" customWidth="1"/>
    <col min="12" max="12" width="5.625" style="95" customWidth="1"/>
    <col min="13" max="13" width="4.00390625" style="0" customWidth="1"/>
    <col min="14" max="17" width="5.75390625" style="0" customWidth="1"/>
    <col min="18" max="19" width="11.00390625" style="0" customWidth="1"/>
    <col min="20" max="20" width="5.75390625" style="0" customWidth="1"/>
    <col min="21" max="23" width="11.00390625" style="0" customWidth="1"/>
    <col min="24" max="24" width="4.625" style="0" customWidth="1"/>
    <col min="25" max="27" width="11.00390625" style="0" customWidth="1"/>
    <col min="28" max="43" width="5.75390625" style="0" customWidth="1"/>
    <col min="44" max="49" width="11.00390625" style="0" customWidth="1"/>
    <col min="50" max="52" width="6.75390625" style="0" bestFit="1" customWidth="1"/>
    <col min="53" max="54" width="6.625" style="0" bestFit="1" customWidth="1"/>
    <col min="55" max="56" width="5.75390625" style="0" bestFit="1" customWidth="1"/>
    <col min="57" max="60" width="11.00390625" style="0" customWidth="1"/>
    <col min="61" max="61" width="5.75390625" style="0" bestFit="1" customWidth="1"/>
    <col min="62" max="66" width="6.75390625" style="0" bestFit="1" customWidth="1"/>
    <col min="67" max="67" width="5.75390625" style="0" bestFit="1" customWidth="1"/>
    <col min="68" max="68" width="4.75390625" style="0" bestFit="1" customWidth="1"/>
    <col min="69" max="69" width="6.75390625" style="0" bestFit="1" customWidth="1"/>
    <col min="70" max="70" width="5.75390625" style="0" customWidth="1"/>
    <col min="71" max="71" width="9.00390625" style="0" bestFit="1" customWidth="1"/>
    <col min="72" max="79" width="9.00390625" style="0" customWidth="1"/>
    <col min="80" max="16384" width="11.00390625" style="0" customWidth="1"/>
  </cols>
  <sheetData>
    <row r="1" spans="1:95" s="7" customFormat="1" ht="12.75">
      <c r="A1" s="1"/>
      <c r="B1" s="1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6" t="s">
        <v>5</v>
      </c>
      <c r="I1" s="8" t="s">
        <v>6</v>
      </c>
      <c r="J1" s="9" t="s">
        <v>7</v>
      </c>
      <c r="K1" s="1" t="s">
        <v>8</v>
      </c>
      <c r="L1" s="97" t="s">
        <v>9</v>
      </c>
      <c r="M1" s="11"/>
      <c r="N1" s="2" t="s">
        <v>1</v>
      </c>
      <c r="O1" s="3" t="s">
        <v>2</v>
      </c>
      <c r="P1" s="4" t="s">
        <v>3</v>
      </c>
      <c r="Q1" s="5" t="s">
        <v>4</v>
      </c>
      <c r="R1" s="11"/>
      <c r="S1" s="99" t="s">
        <v>33</v>
      </c>
      <c r="T1" s="100" t="s">
        <v>34</v>
      </c>
      <c r="U1" s="101" t="s">
        <v>34</v>
      </c>
      <c r="V1" s="101" t="s">
        <v>34</v>
      </c>
      <c r="W1" s="101" t="s">
        <v>34</v>
      </c>
      <c r="X1" s="81" t="s">
        <v>34</v>
      </c>
      <c r="Y1" s="11"/>
      <c r="Z1" s="1"/>
      <c r="AA1" s="1" t="s">
        <v>0</v>
      </c>
      <c r="AB1" s="5" t="s">
        <v>48</v>
      </c>
      <c r="AC1" s="5" t="s">
        <v>58</v>
      </c>
      <c r="AD1" s="5" t="s">
        <v>58</v>
      </c>
      <c r="AE1" s="5" t="s">
        <v>58</v>
      </c>
      <c r="AF1" s="5" t="s">
        <v>58</v>
      </c>
      <c r="AG1" s="5" t="s">
        <v>58</v>
      </c>
      <c r="AH1" s="5" t="s">
        <v>58</v>
      </c>
      <c r="AI1" s="5" t="s">
        <v>58</v>
      </c>
      <c r="AJ1" s="5" t="s">
        <v>58</v>
      </c>
      <c r="AK1" s="5" t="s">
        <v>58</v>
      </c>
      <c r="AL1" s="5" t="s">
        <v>58</v>
      </c>
      <c r="AM1" s="5" t="s">
        <v>58</v>
      </c>
      <c r="AN1" s="5" t="s">
        <v>58</v>
      </c>
      <c r="AO1" s="5" t="s">
        <v>58</v>
      </c>
      <c r="AP1" s="5"/>
      <c r="AQ1" s="5"/>
      <c r="AR1" s="13" t="s">
        <v>10</v>
      </c>
      <c r="AW1" s="5"/>
      <c r="AX1" s="95" t="s">
        <v>51</v>
      </c>
      <c r="AY1" s="95" t="s">
        <v>52</v>
      </c>
      <c r="AZ1" s="95" t="s">
        <v>53</v>
      </c>
      <c r="BA1" s="95" t="s">
        <v>54</v>
      </c>
      <c r="BB1" s="5" t="s">
        <v>56</v>
      </c>
      <c r="BC1" s="5" t="s">
        <v>60</v>
      </c>
      <c r="BD1" s="5" t="s">
        <v>59</v>
      </c>
      <c r="BE1" s="5"/>
      <c r="BF1" s="15" t="s">
        <v>2</v>
      </c>
      <c r="BH1" s="1"/>
      <c r="BI1" s="95" t="s">
        <v>49</v>
      </c>
      <c r="BJ1" s="95" t="s">
        <v>50</v>
      </c>
      <c r="BK1" s="95" t="s">
        <v>50</v>
      </c>
      <c r="BL1" s="95" t="s">
        <v>49</v>
      </c>
      <c r="BM1" s="95" t="s">
        <v>49</v>
      </c>
      <c r="BN1" s="95" t="s">
        <v>50</v>
      </c>
      <c r="BO1" s="95" t="s">
        <v>50</v>
      </c>
      <c r="BP1" s="11" t="s">
        <v>50</v>
      </c>
      <c r="BQ1" s="11" t="s">
        <v>49</v>
      </c>
      <c r="BR1" s="1" t="s">
        <v>55</v>
      </c>
      <c r="BS1" s="5" t="s">
        <v>57</v>
      </c>
      <c r="BT1" s="142" t="s">
        <v>50</v>
      </c>
      <c r="BU1" s="141" t="s">
        <v>61</v>
      </c>
      <c r="BV1" s="141" t="s">
        <v>60</v>
      </c>
      <c r="BW1" s="141" t="s">
        <v>62</v>
      </c>
      <c r="BX1" s="141" t="s">
        <v>63</v>
      </c>
      <c r="BY1" s="141" t="s">
        <v>64</v>
      </c>
      <c r="BZ1" s="141" t="s">
        <v>50</v>
      </c>
      <c r="CA1" s="141" t="s">
        <v>65</v>
      </c>
      <c r="CB1" s="5"/>
      <c r="CC1" s="16" t="str">
        <f>E1</f>
        <v>Port.</v>
      </c>
      <c r="CH1" s="5" t="s">
        <v>4</v>
      </c>
      <c r="CI1" s="5"/>
      <c r="CJ1" s="5"/>
      <c r="CK1" s="17" t="s">
        <v>11</v>
      </c>
      <c r="CL1" s="17"/>
      <c r="CM1" s="17"/>
      <c r="CN1" s="18" t="s">
        <v>4</v>
      </c>
      <c r="CO1" s="11"/>
      <c r="CP1" s="11"/>
      <c r="CQ1" s="11"/>
    </row>
    <row r="2" spans="1:95" s="7" customFormat="1" ht="12.75">
      <c r="A2" s="1"/>
      <c r="B2" s="1"/>
      <c r="C2" s="2"/>
      <c r="D2" s="3"/>
      <c r="E2" s="4"/>
      <c r="F2" s="1"/>
      <c r="G2" s="1"/>
      <c r="H2" s="1"/>
      <c r="I2" s="8" t="s">
        <v>12</v>
      </c>
      <c r="J2" s="9" t="s">
        <v>13</v>
      </c>
      <c r="K2" s="1"/>
      <c r="L2" s="96"/>
      <c r="M2" s="1"/>
      <c r="N2" s="2"/>
      <c r="O2" s="3"/>
      <c r="P2" s="4"/>
      <c r="Q2" s="1"/>
      <c r="R2" s="1"/>
      <c r="S2" s="102" t="s">
        <v>35</v>
      </c>
      <c r="T2" s="103" t="s">
        <v>36</v>
      </c>
      <c r="U2" s="1" t="s">
        <v>36</v>
      </c>
      <c r="V2" s="1" t="s">
        <v>37</v>
      </c>
      <c r="W2" s="1" t="s">
        <v>38</v>
      </c>
      <c r="X2" s="84" t="s">
        <v>39</v>
      </c>
      <c r="Y2" s="1"/>
      <c r="Z2" s="1"/>
      <c r="AA2" s="1"/>
      <c r="AB2" s="5">
        <v>100</v>
      </c>
      <c r="AC2" s="5">
        <v>5</v>
      </c>
      <c r="AD2" s="5">
        <v>5</v>
      </c>
      <c r="AE2" s="5">
        <v>5</v>
      </c>
      <c r="AF2" s="5">
        <v>5</v>
      </c>
      <c r="AG2" s="5">
        <v>5</v>
      </c>
      <c r="AH2" s="5">
        <v>10</v>
      </c>
      <c r="AI2" s="5">
        <v>10</v>
      </c>
      <c r="AJ2" s="5">
        <v>5</v>
      </c>
      <c r="AK2" s="5">
        <v>5</v>
      </c>
      <c r="AL2" s="5">
        <v>5</v>
      </c>
      <c r="AM2" s="5">
        <v>5</v>
      </c>
      <c r="AN2" s="5">
        <v>5</v>
      </c>
      <c r="AO2" s="5">
        <v>5</v>
      </c>
      <c r="AP2" s="5"/>
      <c r="AQ2" s="5"/>
      <c r="AR2" s="19">
        <f>SUM(AB2:AQ2)</f>
        <v>175</v>
      </c>
      <c r="AW2" s="5"/>
      <c r="AX2" s="95">
        <v>50</v>
      </c>
      <c r="AY2" s="95">
        <v>50</v>
      </c>
      <c r="AZ2" s="95">
        <v>50</v>
      </c>
      <c r="BA2" s="95">
        <v>50</v>
      </c>
      <c r="BB2" s="7">
        <v>50</v>
      </c>
      <c r="BC2" s="14">
        <v>50</v>
      </c>
      <c r="BD2" s="14">
        <v>50</v>
      </c>
      <c r="BE2" s="5"/>
      <c r="BF2" s="20">
        <f>SUM(AX2:BE2)</f>
        <v>350</v>
      </c>
      <c r="BH2" s="1"/>
      <c r="BI2" s="95">
        <v>100</v>
      </c>
      <c r="BJ2" s="95">
        <v>20</v>
      </c>
      <c r="BK2" s="95">
        <v>20</v>
      </c>
      <c r="BL2" s="95">
        <v>100</v>
      </c>
      <c r="BM2" s="95">
        <v>100</v>
      </c>
      <c r="BN2" s="95">
        <v>20</v>
      </c>
      <c r="BO2" s="95">
        <v>20</v>
      </c>
      <c r="BP2" s="11">
        <v>20</v>
      </c>
      <c r="BQ2" s="7">
        <v>100</v>
      </c>
      <c r="BR2" s="7">
        <v>20</v>
      </c>
      <c r="BS2" s="7">
        <v>50</v>
      </c>
      <c r="BT2" s="141">
        <v>20</v>
      </c>
      <c r="BU2" s="141">
        <v>100</v>
      </c>
      <c r="BV2" s="141">
        <v>50</v>
      </c>
      <c r="BW2" s="141">
        <v>100</v>
      </c>
      <c r="BX2" s="141">
        <v>50</v>
      </c>
      <c r="BY2" s="143">
        <v>100</v>
      </c>
      <c r="BZ2" s="141">
        <v>20</v>
      </c>
      <c r="CA2" s="143">
        <v>100</v>
      </c>
      <c r="CB2" s="5"/>
      <c r="CC2" s="21">
        <f>SUM(BI2:CB2)</f>
        <v>1110</v>
      </c>
      <c r="CH2" s="5">
        <v>100</v>
      </c>
      <c r="CI2" s="5"/>
      <c r="CJ2" s="5"/>
      <c r="CK2" s="22"/>
      <c r="CL2" s="22"/>
      <c r="CM2" s="22"/>
      <c r="CN2" s="23">
        <f>SUM(CH2:CM2)</f>
        <v>100</v>
      </c>
      <c r="CO2" s="11"/>
      <c r="CP2" s="11"/>
      <c r="CQ2" s="11"/>
    </row>
    <row r="3" spans="1:95" s="7" customFormat="1" ht="12.75">
      <c r="A3" s="1"/>
      <c r="B3" s="1"/>
      <c r="C3" s="24">
        <v>0.4</v>
      </c>
      <c r="D3" s="25">
        <v>0.35</v>
      </c>
      <c r="E3" s="26">
        <v>0.25</v>
      </c>
      <c r="F3" s="27">
        <v>0</v>
      </c>
      <c r="G3" s="27">
        <f aca="true" t="shared" si="0" ref="G3:G17">SUM(C3:F3)</f>
        <v>1</v>
      </c>
      <c r="H3" s="11"/>
      <c r="I3" s="28" t="s">
        <v>46</v>
      </c>
      <c r="J3" s="29"/>
      <c r="K3" s="30"/>
      <c r="L3" s="96"/>
      <c r="M3" s="11"/>
      <c r="N3" s="24">
        <v>1</v>
      </c>
      <c r="O3" s="25">
        <v>1</v>
      </c>
      <c r="P3" s="26">
        <v>1</v>
      </c>
      <c r="Q3" s="27">
        <v>1</v>
      </c>
      <c r="R3" s="11"/>
      <c r="S3" s="104">
        <v>38556</v>
      </c>
      <c r="T3" s="30">
        <v>23990</v>
      </c>
      <c r="U3" s="30">
        <v>38698</v>
      </c>
      <c r="V3" s="30">
        <v>38750</v>
      </c>
      <c r="W3" s="30">
        <v>38122</v>
      </c>
      <c r="X3" s="105">
        <v>37779</v>
      </c>
      <c r="Y3" s="11"/>
      <c r="Z3" s="1"/>
      <c r="AA3" s="1"/>
      <c r="AB3" s="30" t="s">
        <v>47</v>
      </c>
      <c r="AC3" s="32">
        <v>39752</v>
      </c>
      <c r="AD3" s="32">
        <v>24050</v>
      </c>
      <c r="AE3" s="32">
        <v>39757</v>
      </c>
      <c r="AF3" s="32">
        <v>39759</v>
      </c>
      <c r="AG3" s="32">
        <v>39760</v>
      </c>
      <c r="AH3" s="32">
        <v>39766</v>
      </c>
      <c r="AI3" s="32">
        <v>39778</v>
      </c>
      <c r="AJ3" s="32">
        <v>39780</v>
      </c>
      <c r="AK3" s="32">
        <v>39780</v>
      </c>
      <c r="AL3" s="32">
        <v>39785</v>
      </c>
      <c r="AM3" s="32">
        <v>39785</v>
      </c>
      <c r="AN3" s="32">
        <v>39785</v>
      </c>
      <c r="AO3" s="32">
        <v>39785</v>
      </c>
      <c r="AP3" s="32"/>
      <c r="AR3" s="31">
        <f>C3</f>
        <v>0.4</v>
      </c>
      <c r="AW3" s="30"/>
      <c r="AX3" s="119">
        <v>39672</v>
      </c>
      <c r="AY3" s="119">
        <v>39679</v>
      </c>
      <c r="AZ3" s="119">
        <v>39686</v>
      </c>
      <c r="BA3" s="119">
        <v>23990</v>
      </c>
      <c r="BB3" s="32">
        <v>39707</v>
      </c>
      <c r="BC3" s="32">
        <v>39773</v>
      </c>
      <c r="BD3" s="32">
        <v>39780</v>
      </c>
      <c r="BE3" s="30"/>
      <c r="BF3" s="33">
        <f>D3</f>
        <v>0.35</v>
      </c>
      <c r="BH3" s="32"/>
      <c r="BI3" s="119">
        <v>39668</v>
      </c>
      <c r="BJ3" s="119">
        <v>39672</v>
      </c>
      <c r="BK3" s="119">
        <v>39679</v>
      </c>
      <c r="BL3" s="119">
        <v>39682</v>
      </c>
      <c r="BM3" s="119">
        <v>39683</v>
      </c>
      <c r="BN3" s="119">
        <v>39686</v>
      </c>
      <c r="BO3" s="119">
        <v>23990</v>
      </c>
      <c r="BP3" s="35">
        <v>23994</v>
      </c>
      <c r="BQ3" s="121">
        <v>23994</v>
      </c>
      <c r="BR3" s="32">
        <v>39707</v>
      </c>
      <c r="BS3" s="32">
        <v>39707</v>
      </c>
      <c r="BT3" s="32">
        <v>41235</v>
      </c>
      <c r="BU3" s="32">
        <v>41235</v>
      </c>
      <c r="BV3" s="32">
        <v>41235</v>
      </c>
      <c r="BW3" s="32">
        <v>41235</v>
      </c>
      <c r="BX3" s="32">
        <v>41235</v>
      </c>
      <c r="BY3" s="144">
        <v>41243</v>
      </c>
      <c r="BZ3" s="144">
        <v>41247</v>
      </c>
      <c r="CA3" s="144">
        <v>41247</v>
      </c>
      <c r="CB3" s="30"/>
      <c r="CC3" s="34">
        <f>E3</f>
        <v>0.25</v>
      </c>
      <c r="CH3" s="30">
        <v>38699</v>
      </c>
      <c r="CI3" s="30"/>
      <c r="CJ3" s="30"/>
      <c r="CK3" s="36"/>
      <c r="CL3" s="36"/>
      <c r="CM3" s="36"/>
      <c r="CN3" s="37">
        <f>F3</f>
        <v>0</v>
      </c>
      <c r="CO3" s="11"/>
      <c r="CP3" s="11"/>
      <c r="CQ3" s="11"/>
    </row>
    <row r="4" spans="1:92" s="7" customFormat="1" ht="12.75">
      <c r="A4" s="38">
        <v>1</v>
      </c>
      <c r="B4" s="120">
        <v>1060554</v>
      </c>
      <c r="C4" s="39">
        <f aca="true" t="shared" si="1" ref="C4:C17">AR4*0.4</f>
        <v>0.41</v>
      </c>
      <c r="D4" s="40">
        <f aca="true" t="shared" si="2" ref="D4:D17">BF4*0.35</f>
        <v>0.35</v>
      </c>
      <c r="E4" s="41">
        <f aca="true" t="shared" si="3" ref="E4:E17">CC4*0.25</f>
        <v>0.24549549549549549</v>
      </c>
      <c r="F4" s="42"/>
      <c r="G4" s="43">
        <f t="shared" si="0"/>
        <v>1.0054954954954956</v>
      </c>
      <c r="H4" s="11"/>
      <c r="I4" s="44"/>
      <c r="J4" s="45"/>
      <c r="K4"/>
      <c r="L4" s="96" t="s">
        <v>14</v>
      </c>
      <c r="M4" s="11"/>
      <c r="N4" s="46">
        <f aca="true" t="shared" si="4" ref="N4:N17">AR4</f>
        <v>1.025</v>
      </c>
      <c r="O4" s="47">
        <f aca="true" t="shared" si="5" ref="O4:O17">BF4</f>
        <v>1</v>
      </c>
      <c r="P4" s="48">
        <f aca="true" t="shared" si="6" ref="P4:P17">CC4</f>
        <v>0.9819819819819819</v>
      </c>
      <c r="Q4" s="49"/>
      <c r="R4" s="11"/>
      <c r="S4" s="99">
        <v>2</v>
      </c>
      <c r="T4" s="101">
        <v>45</v>
      </c>
      <c r="U4" s="100"/>
      <c r="V4" s="100"/>
      <c r="W4" s="100"/>
      <c r="X4" s="81"/>
      <c r="Y4" s="11"/>
      <c r="Z4" s="38">
        <v>1</v>
      </c>
      <c r="AA4" s="120">
        <v>1060554</v>
      </c>
      <c r="AB4">
        <v>95</v>
      </c>
      <c r="AC4" s="7">
        <v>4</v>
      </c>
      <c r="AD4" s="14">
        <v>4</v>
      </c>
      <c r="AE4" s="14">
        <v>5</v>
      </c>
      <c r="AF4" s="14">
        <v>6</v>
      </c>
      <c r="AG4" s="14">
        <v>6</v>
      </c>
      <c r="AH4" s="14">
        <v>7</v>
      </c>
      <c r="AI4" s="14">
        <v>10</v>
      </c>
      <c r="AJ4" s="14">
        <v>3.5</v>
      </c>
      <c r="AK4" s="14">
        <v>3.5</v>
      </c>
      <c r="AL4" s="14">
        <v>5</v>
      </c>
      <c r="AM4" s="14">
        <v>5</v>
      </c>
      <c r="AN4" s="14">
        <v>5</v>
      </c>
      <c r="AO4" s="14">
        <v>5</v>
      </c>
      <c r="AR4" s="39">
        <f aca="true" t="shared" si="7" ref="AR4:AR17">SUM(AB4:AQ4)/160</f>
        <v>1.025</v>
      </c>
      <c r="AW4" s="12"/>
      <c r="AX4" s="118">
        <v>50</v>
      </c>
      <c r="AY4" s="95">
        <v>50</v>
      </c>
      <c r="AZ4" s="118">
        <v>50</v>
      </c>
      <c r="BA4">
        <v>50</v>
      </c>
      <c r="BB4" s="1">
        <v>50</v>
      </c>
      <c r="BC4" s="141">
        <v>50</v>
      </c>
      <c r="BD4" s="141">
        <v>50</v>
      </c>
      <c r="BE4" s="12"/>
      <c r="BF4" s="40">
        <f aca="true" t="shared" si="8" ref="BF4:BF17">SUM(AX4:BE4)/350</f>
        <v>1</v>
      </c>
      <c r="BH4"/>
      <c r="BI4" s="95">
        <v>100</v>
      </c>
      <c r="BJ4" s="95">
        <v>20</v>
      </c>
      <c r="BK4" s="95">
        <v>20</v>
      </c>
      <c r="BL4" s="118">
        <v>100</v>
      </c>
      <c r="BM4" s="118">
        <v>100</v>
      </c>
      <c r="BN4" s="118">
        <v>20</v>
      </c>
      <c r="BO4">
        <v>20</v>
      </c>
      <c r="BP4" s="7">
        <v>20</v>
      </c>
      <c r="BQ4" s="7">
        <v>100</v>
      </c>
      <c r="BR4" s="95">
        <v>20</v>
      </c>
      <c r="BS4" s="12">
        <v>50</v>
      </c>
      <c r="BT4" s="141">
        <v>20</v>
      </c>
      <c r="BU4" s="141">
        <v>90</v>
      </c>
      <c r="BV4" s="141">
        <v>50</v>
      </c>
      <c r="BW4" s="141">
        <v>100</v>
      </c>
      <c r="BX4" s="141">
        <v>50</v>
      </c>
      <c r="BY4" s="141">
        <v>90</v>
      </c>
      <c r="BZ4" s="141">
        <v>20</v>
      </c>
      <c r="CA4" s="141">
        <v>100</v>
      </c>
      <c r="CB4" s="12"/>
      <c r="CC4" s="41">
        <f aca="true" t="shared" si="9" ref="CC4:CC17">SUM(BI4:CB4)/1110</f>
        <v>0.9819819819819819</v>
      </c>
      <c r="CG4" s="49"/>
      <c r="CI4" s="12"/>
      <c r="CJ4" s="12"/>
      <c r="CK4" s="11"/>
      <c r="CL4" s="49"/>
      <c r="CM4" s="51"/>
      <c r="CN4" s="49">
        <f aca="true" t="shared" si="10" ref="CN4:CN19">CH4/100</f>
        <v>0</v>
      </c>
    </row>
    <row r="5" spans="1:92" s="7" customFormat="1" ht="12.75">
      <c r="A5" s="38">
        <v>2</v>
      </c>
      <c r="B5" s="120">
        <v>1035681</v>
      </c>
      <c r="C5" s="39">
        <f t="shared" si="1"/>
        <v>0.37375</v>
      </c>
      <c r="D5" s="40">
        <f t="shared" si="2"/>
        <v>0.35</v>
      </c>
      <c r="E5" s="41">
        <f t="shared" si="3"/>
        <v>0.25</v>
      </c>
      <c r="F5" s="42"/>
      <c r="G5" s="43">
        <f t="shared" si="0"/>
        <v>0.97375</v>
      </c>
      <c r="H5" s="11"/>
      <c r="I5" s="44"/>
      <c r="J5" s="45"/>
      <c r="K5"/>
      <c r="L5" s="96" t="s">
        <v>14</v>
      </c>
      <c r="M5" s="11"/>
      <c r="N5" s="46">
        <f t="shared" si="4"/>
        <v>0.934375</v>
      </c>
      <c r="O5" s="47">
        <f t="shared" si="5"/>
        <v>1</v>
      </c>
      <c r="P5" s="48">
        <f t="shared" si="6"/>
        <v>1</v>
      </c>
      <c r="Q5" s="49"/>
      <c r="R5" s="11"/>
      <c r="S5" s="102">
        <v>0</v>
      </c>
      <c r="T5" s="1">
        <v>40</v>
      </c>
      <c r="U5" s="5"/>
      <c r="V5" s="5"/>
      <c r="W5" s="5"/>
      <c r="X5" s="84"/>
      <c r="Y5" s="11"/>
      <c r="Z5" s="38">
        <v>2</v>
      </c>
      <c r="AA5" s="120">
        <v>1035681</v>
      </c>
      <c r="AB5" s="145">
        <v>95</v>
      </c>
      <c r="AC5" s="14">
        <v>4</v>
      </c>
      <c r="AD5" s="14">
        <v>5</v>
      </c>
      <c r="AE5" s="14">
        <v>4</v>
      </c>
      <c r="AF5" s="14" t="s">
        <v>14</v>
      </c>
      <c r="AG5" s="14">
        <v>4</v>
      </c>
      <c r="AH5" s="14">
        <v>7</v>
      </c>
      <c r="AI5" s="14">
        <v>3.5</v>
      </c>
      <c r="AJ5" s="14">
        <v>4.5</v>
      </c>
      <c r="AK5" s="14">
        <v>4.5</v>
      </c>
      <c r="AL5" s="14">
        <v>4.5</v>
      </c>
      <c r="AM5" s="14">
        <v>4.5</v>
      </c>
      <c r="AN5" s="14">
        <v>4.5</v>
      </c>
      <c r="AO5" s="14">
        <v>4.5</v>
      </c>
      <c r="AP5" s="14"/>
      <c r="AR5" s="39">
        <f t="shared" si="7"/>
        <v>0.934375</v>
      </c>
      <c r="AW5" s="12"/>
      <c r="AX5" s="118">
        <v>50</v>
      </c>
      <c r="AY5" s="95">
        <v>50</v>
      </c>
      <c r="AZ5" s="118">
        <v>50</v>
      </c>
      <c r="BA5" s="145">
        <v>50</v>
      </c>
      <c r="BB5" s="1">
        <v>50</v>
      </c>
      <c r="BC5" s="141">
        <v>50</v>
      </c>
      <c r="BD5" s="141">
        <v>50</v>
      </c>
      <c r="BE5" s="12"/>
      <c r="BF5" s="40">
        <f t="shared" si="8"/>
        <v>1</v>
      </c>
      <c r="BH5"/>
      <c r="BI5" s="95">
        <v>100</v>
      </c>
      <c r="BJ5" s="95">
        <v>20</v>
      </c>
      <c r="BK5" s="95">
        <v>20</v>
      </c>
      <c r="BL5" s="118">
        <v>100</v>
      </c>
      <c r="BM5" s="118">
        <v>100</v>
      </c>
      <c r="BN5" s="118">
        <v>20</v>
      </c>
      <c r="BO5" s="145">
        <v>20</v>
      </c>
      <c r="BP5" s="7">
        <v>20</v>
      </c>
      <c r="BQ5" s="7">
        <v>100</v>
      </c>
      <c r="BR5" s="95">
        <v>20</v>
      </c>
      <c r="BS5" s="12">
        <v>50</v>
      </c>
      <c r="BT5" s="141">
        <v>20</v>
      </c>
      <c r="BU5" s="141">
        <v>100</v>
      </c>
      <c r="BV5" s="141">
        <v>50</v>
      </c>
      <c r="BW5" s="141">
        <v>100</v>
      </c>
      <c r="BX5" s="141">
        <v>50</v>
      </c>
      <c r="BY5" s="141">
        <v>100</v>
      </c>
      <c r="BZ5" s="141">
        <v>20</v>
      </c>
      <c r="CA5" s="141">
        <v>100</v>
      </c>
      <c r="CB5" s="12"/>
      <c r="CC5" s="41">
        <f t="shared" si="9"/>
        <v>1</v>
      </c>
      <c r="CG5" s="49"/>
      <c r="CI5" s="12"/>
      <c r="CJ5" s="12"/>
      <c r="CK5" s="11"/>
      <c r="CL5" s="49"/>
      <c r="CM5" s="51"/>
      <c r="CN5" s="49">
        <f t="shared" si="10"/>
        <v>0</v>
      </c>
    </row>
    <row r="6" spans="1:92" s="7" customFormat="1" ht="12.75">
      <c r="A6" s="38">
        <v>3</v>
      </c>
      <c r="B6" s="120">
        <v>1035859</v>
      </c>
      <c r="C6" s="39">
        <f t="shared" si="1"/>
        <v>0.35250000000000004</v>
      </c>
      <c r="D6" s="40">
        <f t="shared" si="2"/>
        <v>0.34299999999999997</v>
      </c>
      <c r="E6" s="41">
        <f t="shared" si="3"/>
        <v>0.22612612612612612</v>
      </c>
      <c r="F6" s="42"/>
      <c r="G6" s="43">
        <f t="shared" si="0"/>
        <v>0.9216261261261262</v>
      </c>
      <c r="H6" s="11"/>
      <c r="I6" s="44"/>
      <c r="J6" s="45"/>
      <c r="K6"/>
      <c r="L6" s="96" t="s">
        <v>14</v>
      </c>
      <c r="M6" s="11"/>
      <c r="N6" s="46">
        <f t="shared" si="4"/>
        <v>0.88125</v>
      </c>
      <c r="O6" s="47">
        <f t="shared" si="5"/>
        <v>0.98</v>
      </c>
      <c r="P6" s="48">
        <f t="shared" si="6"/>
        <v>0.9045045045045045</v>
      </c>
      <c r="Q6" s="49"/>
      <c r="R6" s="11"/>
      <c r="S6" s="102">
        <v>2</v>
      </c>
      <c r="T6" s="1">
        <v>77</v>
      </c>
      <c r="U6" s="5"/>
      <c r="V6" s="5"/>
      <c r="W6" s="5"/>
      <c r="X6" s="84"/>
      <c r="Y6" s="11"/>
      <c r="Z6" s="38">
        <v>3</v>
      </c>
      <c r="AA6" s="120">
        <v>1035859</v>
      </c>
      <c r="AB6">
        <v>95</v>
      </c>
      <c r="AC6" s="14">
        <v>1.5</v>
      </c>
      <c r="AD6" s="14">
        <v>5</v>
      </c>
      <c r="AE6" s="14">
        <v>3</v>
      </c>
      <c r="AF6" s="14">
        <v>4</v>
      </c>
      <c r="AG6" s="14">
        <v>4.5</v>
      </c>
      <c r="AH6" s="14">
        <v>4</v>
      </c>
      <c r="AI6" s="14">
        <v>2</v>
      </c>
      <c r="AJ6" s="14">
        <v>1.5</v>
      </c>
      <c r="AK6" s="14">
        <v>1.5</v>
      </c>
      <c r="AL6" s="14">
        <v>3.5</v>
      </c>
      <c r="AM6" s="14">
        <v>3.5</v>
      </c>
      <c r="AN6" s="14">
        <v>3.5</v>
      </c>
      <c r="AO6" s="14">
        <v>3.5</v>
      </c>
      <c r="AP6" s="14">
        <v>5</v>
      </c>
      <c r="AR6" s="39">
        <f t="shared" si="7"/>
        <v>0.88125</v>
      </c>
      <c r="AW6" s="12"/>
      <c r="AX6" s="118">
        <v>50</v>
      </c>
      <c r="AY6" s="95">
        <v>50</v>
      </c>
      <c r="AZ6" s="95">
        <v>45</v>
      </c>
      <c r="BA6" s="145">
        <v>48</v>
      </c>
      <c r="BB6" s="1">
        <v>50</v>
      </c>
      <c r="BC6" s="141">
        <v>50</v>
      </c>
      <c r="BD6" s="141">
        <v>50</v>
      </c>
      <c r="BE6" s="12"/>
      <c r="BF6" s="40">
        <f t="shared" si="8"/>
        <v>0.98</v>
      </c>
      <c r="BH6"/>
      <c r="BI6" s="95">
        <v>100</v>
      </c>
      <c r="BJ6" s="95">
        <v>20</v>
      </c>
      <c r="BK6" s="95">
        <v>20</v>
      </c>
      <c r="BL6" s="118">
        <v>100</v>
      </c>
      <c r="BM6" s="118"/>
      <c r="BN6" s="95">
        <v>20</v>
      </c>
      <c r="BO6" s="145">
        <v>14</v>
      </c>
      <c r="BP6" s="14">
        <v>20</v>
      </c>
      <c r="BQ6" s="14">
        <v>100</v>
      </c>
      <c r="BR6" s="95">
        <v>20</v>
      </c>
      <c r="BS6" s="12">
        <v>50</v>
      </c>
      <c r="BT6" s="141">
        <v>20</v>
      </c>
      <c r="BU6" s="141">
        <v>100</v>
      </c>
      <c r="BV6" s="141">
        <v>50</v>
      </c>
      <c r="BW6" s="141">
        <v>100</v>
      </c>
      <c r="BX6" s="141">
        <v>50</v>
      </c>
      <c r="BY6" s="141">
        <v>100</v>
      </c>
      <c r="BZ6" s="141">
        <v>20</v>
      </c>
      <c r="CA6" s="141">
        <v>100</v>
      </c>
      <c r="CB6" s="12"/>
      <c r="CC6" s="41">
        <f t="shared" si="9"/>
        <v>0.9045045045045045</v>
      </c>
      <c r="CG6" s="49"/>
      <c r="CI6" s="12"/>
      <c r="CJ6" s="12"/>
      <c r="CK6" s="11"/>
      <c r="CL6" s="49"/>
      <c r="CM6" s="51"/>
      <c r="CN6" s="49">
        <f t="shared" si="10"/>
        <v>0</v>
      </c>
    </row>
    <row r="7" spans="1:92" s="7" customFormat="1" ht="12.75">
      <c r="A7" s="52">
        <v>4</v>
      </c>
      <c r="B7" s="120">
        <v>1025665</v>
      </c>
      <c r="C7" s="39">
        <f t="shared" si="1"/>
        <v>0.4</v>
      </c>
      <c r="D7" s="40">
        <f t="shared" si="2"/>
        <v>0.31299999999999994</v>
      </c>
      <c r="E7" s="41">
        <f t="shared" si="3"/>
        <v>0.19144144144144143</v>
      </c>
      <c r="F7" s="42"/>
      <c r="G7" s="43">
        <f t="shared" si="0"/>
        <v>0.9044414414414415</v>
      </c>
      <c r="H7" s="11"/>
      <c r="I7" s="44"/>
      <c r="J7" s="45"/>
      <c r="K7"/>
      <c r="L7" s="96" t="s">
        <v>14</v>
      </c>
      <c r="M7" s="11"/>
      <c r="N7" s="46">
        <f t="shared" si="4"/>
        <v>1</v>
      </c>
      <c r="O7" s="47">
        <f t="shared" si="5"/>
        <v>0.8942857142857142</v>
      </c>
      <c r="P7" s="48">
        <f t="shared" si="6"/>
        <v>0.7657657657657657</v>
      </c>
      <c r="Q7" s="49"/>
      <c r="R7" s="11"/>
      <c r="S7" s="102">
        <v>3</v>
      </c>
      <c r="T7" s="1">
        <v>130</v>
      </c>
      <c r="U7" s="5"/>
      <c r="V7" s="5"/>
      <c r="W7" s="5"/>
      <c r="X7" s="84"/>
      <c r="Y7" s="11"/>
      <c r="Z7" s="52">
        <v>4</v>
      </c>
      <c r="AA7" s="120">
        <v>1025665</v>
      </c>
      <c r="AB7">
        <v>95</v>
      </c>
      <c r="AC7" s="50">
        <v>3</v>
      </c>
      <c r="AD7" s="50">
        <v>5</v>
      </c>
      <c r="AE7" s="50">
        <v>5</v>
      </c>
      <c r="AF7" s="50">
        <v>6</v>
      </c>
      <c r="AG7" s="50">
        <v>4</v>
      </c>
      <c r="AH7" s="50">
        <v>9</v>
      </c>
      <c r="AI7" s="50">
        <v>10</v>
      </c>
      <c r="AJ7" s="50">
        <v>3.5</v>
      </c>
      <c r="AK7" s="50">
        <v>3.5</v>
      </c>
      <c r="AL7" s="50">
        <v>4</v>
      </c>
      <c r="AM7" s="50">
        <v>4</v>
      </c>
      <c r="AN7" s="50">
        <v>4</v>
      </c>
      <c r="AO7" s="50">
        <v>4</v>
      </c>
      <c r="AP7" s="50"/>
      <c r="AQ7" s="50"/>
      <c r="AR7" s="39">
        <f t="shared" si="7"/>
        <v>1</v>
      </c>
      <c r="AW7" s="12"/>
      <c r="AX7" s="118">
        <v>30</v>
      </c>
      <c r="AY7" s="95">
        <v>50</v>
      </c>
      <c r="AZ7" s="95">
        <v>48</v>
      </c>
      <c r="BA7" s="118">
        <v>35</v>
      </c>
      <c r="BB7" s="1">
        <v>50</v>
      </c>
      <c r="BC7" s="141">
        <v>50</v>
      </c>
      <c r="BD7" s="141">
        <v>50</v>
      </c>
      <c r="BE7" s="12"/>
      <c r="BF7" s="40">
        <f t="shared" si="8"/>
        <v>0.8942857142857142</v>
      </c>
      <c r="BH7"/>
      <c r="BI7" s="95">
        <v>100</v>
      </c>
      <c r="BJ7" s="95">
        <v>18</v>
      </c>
      <c r="BK7" s="95">
        <v>20</v>
      </c>
      <c r="BL7" s="118">
        <v>98</v>
      </c>
      <c r="BM7" s="118"/>
      <c r="BN7" s="95">
        <v>14</v>
      </c>
      <c r="BO7" s="118">
        <v>10</v>
      </c>
      <c r="BP7" s="14">
        <v>20</v>
      </c>
      <c r="BQ7" s="14">
        <v>70</v>
      </c>
      <c r="BR7" s="95">
        <v>20</v>
      </c>
      <c r="BS7" s="12">
        <v>50</v>
      </c>
      <c r="BT7" s="141">
        <v>20</v>
      </c>
      <c r="BU7" s="141">
        <v>90</v>
      </c>
      <c r="BV7" s="141">
        <v>50</v>
      </c>
      <c r="BW7" s="141">
        <v>100</v>
      </c>
      <c r="BX7" s="141">
        <v>50</v>
      </c>
      <c r="BY7" s="141">
        <v>0</v>
      </c>
      <c r="BZ7" s="141">
        <v>20</v>
      </c>
      <c r="CA7" s="141">
        <v>100</v>
      </c>
      <c r="CB7" s="12"/>
      <c r="CC7" s="41">
        <f t="shared" si="9"/>
        <v>0.7657657657657657</v>
      </c>
      <c r="CG7" s="49"/>
      <c r="CH7" s="50"/>
      <c r="CI7" s="12"/>
      <c r="CJ7" s="12"/>
      <c r="CK7" s="11"/>
      <c r="CL7" s="49"/>
      <c r="CM7" s="51"/>
      <c r="CN7" s="49">
        <f t="shared" si="10"/>
        <v>0</v>
      </c>
    </row>
    <row r="8" spans="1:92" s="7" customFormat="1" ht="12.75">
      <c r="A8" s="38">
        <v>5</v>
      </c>
      <c r="B8" s="120">
        <v>1035238</v>
      </c>
      <c r="C8" s="39">
        <f t="shared" si="1"/>
        <v>0.32625000000000004</v>
      </c>
      <c r="D8" s="40">
        <f t="shared" si="2"/>
        <v>0.33399999999999996</v>
      </c>
      <c r="E8" s="41">
        <f t="shared" si="3"/>
        <v>0.22567567567567567</v>
      </c>
      <c r="F8" s="42"/>
      <c r="G8" s="43">
        <f t="shared" si="0"/>
        <v>0.8859256756756757</v>
      </c>
      <c r="H8" s="11"/>
      <c r="I8" s="44"/>
      <c r="J8" s="45"/>
      <c r="K8"/>
      <c r="L8" s="96" t="s">
        <v>14</v>
      </c>
      <c r="M8" s="11"/>
      <c r="N8" s="46">
        <f t="shared" si="4"/>
        <v>0.815625</v>
      </c>
      <c r="O8" s="47">
        <f t="shared" si="5"/>
        <v>0.9542857142857143</v>
      </c>
      <c r="P8" s="48">
        <f t="shared" si="6"/>
        <v>0.9027027027027027</v>
      </c>
      <c r="Q8" s="49"/>
      <c r="R8" s="11"/>
      <c r="S8" s="102">
        <v>0</v>
      </c>
      <c r="T8" s="1">
        <v>40</v>
      </c>
      <c r="U8" s="5"/>
      <c r="V8" s="5"/>
      <c r="W8" s="5"/>
      <c r="X8" s="84"/>
      <c r="Y8" s="11"/>
      <c r="Z8" s="38">
        <v>5</v>
      </c>
      <c r="AA8" s="120">
        <v>1035238</v>
      </c>
      <c r="AB8" s="145">
        <v>85</v>
      </c>
      <c r="AC8" s="7" t="s">
        <v>14</v>
      </c>
      <c r="AD8" s="14">
        <v>5</v>
      </c>
      <c r="AE8" s="14">
        <v>3.5</v>
      </c>
      <c r="AF8" s="14">
        <v>3.5</v>
      </c>
      <c r="AG8" s="14">
        <v>5</v>
      </c>
      <c r="AH8" s="14">
        <v>6</v>
      </c>
      <c r="AI8" s="14">
        <v>1.5</v>
      </c>
      <c r="AJ8" s="14">
        <v>3</v>
      </c>
      <c r="AK8" s="14">
        <v>3</v>
      </c>
      <c r="AL8" s="14">
        <v>2.5</v>
      </c>
      <c r="AM8" s="14">
        <v>2.5</v>
      </c>
      <c r="AN8" s="14">
        <v>2.5</v>
      </c>
      <c r="AO8" s="14">
        <v>2.5</v>
      </c>
      <c r="AP8" s="7">
        <v>5</v>
      </c>
      <c r="AR8" s="39">
        <f t="shared" si="7"/>
        <v>0.815625</v>
      </c>
      <c r="AW8" s="12"/>
      <c r="AX8" s="118">
        <v>40</v>
      </c>
      <c r="AY8" s="95">
        <v>50</v>
      </c>
      <c r="AZ8" s="95">
        <v>45</v>
      </c>
      <c r="BA8">
        <v>49</v>
      </c>
      <c r="BB8" s="1">
        <v>50</v>
      </c>
      <c r="BC8" s="141">
        <v>50</v>
      </c>
      <c r="BD8" s="141">
        <v>50</v>
      </c>
      <c r="BE8" s="12"/>
      <c r="BF8" s="40">
        <f t="shared" si="8"/>
        <v>0.9542857142857143</v>
      </c>
      <c r="BH8"/>
      <c r="BI8" s="95">
        <v>96</v>
      </c>
      <c r="BJ8" s="95">
        <v>18</v>
      </c>
      <c r="BK8" s="95">
        <v>18</v>
      </c>
      <c r="BL8" s="118">
        <v>100</v>
      </c>
      <c r="BM8" s="118"/>
      <c r="BN8" s="118">
        <v>20</v>
      </c>
      <c r="BO8">
        <v>20</v>
      </c>
      <c r="BP8" s="14">
        <v>20</v>
      </c>
      <c r="BQ8" s="14">
        <v>100</v>
      </c>
      <c r="BR8" s="95">
        <v>20</v>
      </c>
      <c r="BS8" s="12">
        <v>50</v>
      </c>
      <c r="BT8" s="141">
        <v>20</v>
      </c>
      <c r="BU8" s="141">
        <v>100</v>
      </c>
      <c r="BV8" s="141">
        <v>50</v>
      </c>
      <c r="BW8" s="141">
        <v>100</v>
      </c>
      <c r="BX8" s="141">
        <v>50</v>
      </c>
      <c r="BY8" s="141">
        <v>100</v>
      </c>
      <c r="BZ8" s="141">
        <v>20</v>
      </c>
      <c r="CA8" s="141">
        <v>100</v>
      </c>
      <c r="CB8" s="12"/>
      <c r="CC8" s="41">
        <f t="shared" si="9"/>
        <v>0.9027027027027027</v>
      </c>
      <c r="CG8" s="49"/>
      <c r="CI8" s="12"/>
      <c r="CJ8" s="12"/>
      <c r="CK8" s="11"/>
      <c r="CL8" s="49"/>
      <c r="CM8" s="51"/>
      <c r="CN8" s="49">
        <f t="shared" si="10"/>
        <v>0</v>
      </c>
    </row>
    <row r="9" spans="1:92" s="7" customFormat="1" ht="12.75">
      <c r="A9" s="38">
        <v>6</v>
      </c>
      <c r="B9" s="120">
        <v>1038568</v>
      </c>
      <c r="C9" s="39">
        <f t="shared" si="1"/>
        <v>0.335</v>
      </c>
      <c r="D9" s="40">
        <f t="shared" si="2"/>
        <v>0.32999999999999996</v>
      </c>
      <c r="E9" s="41">
        <f t="shared" si="3"/>
        <v>0.2126126126126126</v>
      </c>
      <c r="F9" s="42"/>
      <c r="G9" s="43">
        <f t="shared" si="0"/>
        <v>0.8776126126126127</v>
      </c>
      <c r="H9" s="11"/>
      <c r="I9" s="44"/>
      <c r="J9" s="45"/>
      <c r="K9"/>
      <c r="L9" s="96" t="s">
        <v>14</v>
      </c>
      <c r="M9" s="11"/>
      <c r="N9" s="46">
        <f t="shared" si="4"/>
        <v>0.8375</v>
      </c>
      <c r="O9" s="47">
        <f t="shared" si="5"/>
        <v>0.9428571428571428</v>
      </c>
      <c r="P9" s="48">
        <f t="shared" si="6"/>
        <v>0.8504504504504504</v>
      </c>
      <c r="Q9" s="49"/>
      <c r="R9" s="11"/>
      <c r="S9" s="102">
        <v>0</v>
      </c>
      <c r="T9" s="1">
        <v>36</v>
      </c>
      <c r="U9" s="5"/>
      <c r="V9" s="5"/>
      <c r="W9" s="5"/>
      <c r="X9" s="84"/>
      <c r="Y9" s="11"/>
      <c r="Z9" s="38">
        <v>6</v>
      </c>
      <c r="AA9" s="120">
        <v>1038568</v>
      </c>
      <c r="AB9">
        <v>80</v>
      </c>
      <c r="AC9" s="7">
        <v>2</v>
      </c>
      <c r="AD9" s="14">
        <v>2</v>
      </c>
      <c r="AE9" s="14">
        <v>5</v>
      </c>
      <c r="AF9" s="14">
        <v>4</v>
      </c>
      <c r="AG9" s="14">
        <v>5</v>
      </c>
      <c r="AH9" s="14">
        <v>7</v>
      </c>
      <c r="AI9" s="14">
        <v>6</v>
      </c>
      <c r="AJ9" s="14">
        <v>2.5</v>
      </c>
      <c r="AK9" s="14">
        <v>2.5</v>
      </c>
      <c r="AL9" s="14">
        <v>4.5</v>
      </c>
      <c r="AM9" s="14">
        <v>4.5</v>
      </c>
      <c r="AN9" s="14">
        <v>4.5</v>
      </c>
      <c r="AO9" s="14">
        <v>4.5</v>
      </c>
      <c r="AR9" s="39">
        <f t="shared" si="7"/>
        <v>0.8375</v>
      </c>
      <c r="AW9" s="12"/>
      <c r="AX9" s="118">
        <v>50</v>
      </c>
      <c r="AY9" s="95">
        <v>50</v>
      </c>
      <c r="AZ9" s="95">
        <v>45</v>
      </c>
      <c r="BA9" s="118">
        <v>40</v>
      </c>
      <c r="BB9" s="1">
        <v>50</v>
      </c>
      <c r="BC9" s="141">
        <v>50</v>
      </c>
      <c r="BD9" s="11">
        <v>45</v>
      </c>
      <c r="BE9" s="12"/>
      <c r="BF9" s="40">
        <f t="shared" si="8"/>
        <v>0.9428571428571428</v>
      </c>
      <c r="BH9"/>
      <c r="BI9" s="95">
        <v>80</v>
      </c>
      <c r="BJ9" s="95">
        <v>20</v>
      </c>
      <c r="BK9" s="95">
        <v>20</v>
      </c>
      <c r="BL9" s="118">
        <v>100</v>
      </c>
      <c r="BM9" s="95">
        <v>80</v>
      </c>
      <c r="BN9" s="95">
        <v>18</v>
      </c>
      <c r="BO9" s="118">
        <v>20</v>
      </c>
      <c r="BP9" s="14">
        <v>20</v>
      </c>
      <c r="BQ9" s="14">
        <v>100</v>
      </c>
      <c r="BR9" s="95">
        <v>18</v>
      </c>
      <c r="BS9" s="12">
        <v>50</v>
      </c>
      <c r="BT9" s="141">
        <v>20</v>
      </c>
      <c r="BU9" s="141">
        <v>100</v>
      </c>
      <c r="BV9" s="141">
        <v>50</v>
      </c>
      <c r="BW9" s="141">
        <v>0</v>
      </c>
      <c r="BX9" s="141">
        <v>50</v>
      </c>
      <c r="BY9" s="11">
        <v>90</v>
      </c>
      <c r="BZ9" s="11">
        <v>18</v>
      </c>
      <c r="CA9" s="11">
        <v>90</v>
      </c>
      <c r="CB9" s="12"/>
      <c r="CC9" s="41">
        <f t="shared" si="9"/>
        <v>0.8504504504504504</v>
      </c>
      <c r="CG9" s="49"/>
      <c r="CI9" s="12"/>
      <c r="CJ9" s="12"/>
      <c r="CK9" s="11"/>
      <c r="CL9" s="49"/>
      <c r="CM9" s="51"/>
      <c r="CN9" s="49">
        <f t="shared" si="10"/>
        <v>0</v>
      </c>
    </row>
    <row r="10" spans="1:92" s="7" customFormat="1" ht="12.75">
      <c r="A10" s="52">
        <v>7</v>
      </c>
      <c r="B10" s="120">
        <v>1025714</v>
      </c>
      <c r="C10" s="39">
        <f t="shared" si="1"/>
        <v>0.3675</v>
      </c>
      <c r="D10" s="40">
        <f t="shared" si="2"/>
        <v>0.32999999999999996</v>
      </c>
      <c r="E10" s="41">
        <f t="shared" si="3"/>
        <v>0.15518018018018018</v>
      </c>
      <c r="F10" s="42"/>
      <c r="G10" s="43">
        <f t="shared" si="0"/>
        <v>0.8526801801801802</v>
      </c>
      <c r="H10" s="11"/>
      <c r="I10" s="44"/>
      <c r="J10" s="45"/>
      <c r="K10"/>
      <c r="L10" s="96" t="s">
        <v>14</v>
      </c>
      <c r="M10" s="11"/>
      <c r="N10" s="46">
        <f t="shared" si="4"/>
        <v>0.91875</v>
      </c>
      <c r="O10" s="47">
        <f t="shared" si="5"/>
        <v>0.9428571428571428</v>
      </c>
      <c r="P10" s="48">
        <f t="shared" si="6"/>
        <v>0.6207207207207207</v>
      </c>
      <c r="Q10" s="49"/>
      <c r="R10" s="11"/>
      <c r="S10" s="102">
        <v>18</v>
      </c>
      <c r="T10" s="1">
        <v>53</v>
      </c>
      <c r="U10" s="5"/>
      <c r="V10" s="5"/>
      <c r="W10" s="5"/>
      <c r="X10" s="84"/>
      <c r="Y10" s="11"/>
      <c r="Z10" s="52">
        <v>7</v>
      </c>
      <c r="AA10" s="120">
        <v>1025714</v>
      </c>
      <c r="AB10">
        <v>88</v>
      </c>
      <c r="AC10" s="14">
        <v>4</v>
      </c>
      <c r="AD10" s="14">
        <v>5</v>
      </c>
      <c r="AE10" s="14">
        <v>4</v>
      </c>
      <c r="AF10" s="14">
        <v>5</v>
      </c>
      <c r="AG10" s="14">
        <v>3</v>
      </c>
      <c r="AH10" s="14">
        <v>7</v>
      </c>
      <c r="AI10" s="14">
        <v>7</v>
      </c>
      <c r="AJ10" s="14">
        <v>3</v>
      </c>
      <c r="AK10" s="14">
        <v>3</v>
      </c>
      <c r="AL10" s="14">
        <v>4.5</v>
      </c>
      <c r="AM10" s="14">
        <v>4.5</v>
      </c>
      <c r="AN10" s="14">
        <v>4.5</v>
      </c>
      <c r="AO10" s="14">
        <v>4.5</v>
      </c>
      <c r="AP10" s="14"/>
      <c r="AR10" s="39">
        <f t="shared" si="7"/>
        <v>0.91875</v>
      </c>
      <c r="AW10" s="12"/>
      <c r="AX10" s="118">
        <v>40</v>
      </c>
      <c r="AY10" s="95">
        <v>50</v>
      </c>
      <c r="AZ10" s="95">
        <v>40</v>
      </c>
      <c r="BA10" s="145">
        <v>50</v>
      </c>
      <c r="BB10" s="1">
        <v>50</v>
      </c>
      <c r="BC10" s="141">
        <v>50</v>
      </c>
      <c r="BD10" s="141">
        <v>50</v>
      </c>
      <c r="BE10" s="12"/>
      <c r="BF10" s="40">
        <f t="shared" si="8"/>
        <v>0.9428571428571428</v>
      </c>
      <c r="BH10"/>
      <c r="BI10" s="95">
        <v>80</v>
      </c>
      <c r="BJ10" s="95">
        <v>16</v>
      </c>
      <c r="BK10" s="95">
        <v>20</v>
      </c>
      <c r="BL10" s="118">
        <v>100</v>
      </c>
      <c r="BM10" s="95"/>
      <c r="BN10" s="95">
        <v>14</v>
      </c>
      <c r="BO10" s="145">
        <v>14</v>
      </c>
      <c r="BP10" s="14">
        <v>0</v>
      </c>
      <c r="BQ10" s="14">
        <v>0</v>
      </c>
      <c r="BR10" s="95">
        <v>20</v>
      </c>
      <c r="BS10" s="12">
        <v>45</v>
      </c>
      <c r="BT10" s="141">
        <v>20</v>
      </c>
      <c r="BU10" s="141">
        <v>50</v>
      </c>
      <c r="BV10" s="141">
        <v>50</v>
      </c>
      <c r="BW10" s="141">
        <v>100</v>
      </c>
      <c r="BX10" s="141">
        <v>50</v>
      </c>
      <c r="BY10" s="141">
        <v>0</v>
      </c>
      <c r="BZ10" s="141">
        <v>20</v>
      </c>
      <c r="CA10" s="141">
        <v>90</v>
      </c>
      <c r="CB10" s="12"/>
      <c r="CC10" s="41">
        <f t="shared" si="9"/>
        <v>0.6207207207207207</v>
      </c>
      <c r="CG10" s="49"/>
      <c r="CI10" s="12"/>
      <c r="CJ10" s="12"/>
      <c r="CK10" s="11"/>
      <c r="CL10" s="49"/>
      <c r="CM10" s="51"/>
      <c r="CN10" s="49">
        <f t="shared" si="10"/>
        <v>0</v>
      </c>
    </row>
    <row r="11" spans="1:92" s="7" customFormat="1" ht="12.75">
      <c r="A11" s="126">
        <v>8</v>
      </c>
      <c r="B11" s="120">
        <v>1062569</v>
      </c>
      <c r="C11" s="39">
        <f t="shared" si="1"/>
        <v>0.28375</v>
      </c>
      <c r="D11" s="40">
        <f t="shared" si="2"/>
        <v>0.348</v>
      </c>
      <c r="E11" s="41">
        <f t="shared" si="3"/>
        <v>0.21081081081081082</v>
      </c>
      <c r="F11" s="42"/>
      <c r="G11" s="43">
        <f t="shared" si="0"/>
        <v>0.8425608108108109</v>
      </c>
      <c r="H11" s="11"/>
      <c r="I11" s="44"/>
      <c r="J11" s="45"/>
      <c r="K11"/>
      <c r="L11" s="96" t="s">
        <v>14</v>
      </c>
      <c r="M11" s="11"/>
      <c r="N11" s="46">
        <f t="shared" si="4"/>
        <v>0.709375</v>
      </c>
      <c r="O11" s="47">
        <f t="shared" si="5"/>
        <v>0.9942857142857143</v>
      </c>
      <c r="P11" s="48">
        <f t="shared" si="6"/>
        <v>0.8432432432432433</v>
      </c>
      <c r="Q11" s="49"/>
      <c r="R11" s="11"/>
      <c r="S11" s="102">
        <v>2</v>
      </c>
      <c r="T11" s="1">
        <v>45</v>
      </c>
      <c r="U11" s="5"/>
      <c r="V11" s="5"/>
      <c r="W11" s="5"/>
      <c r="X11" s="84"/>
      <c r="Y11" s="11"/>
      <c r="Z11" s="126">
        <v>8</v>
      </c>
      <c r="AA11" s="120">
        <v>1062569</v>
      </c>
      <c r="AB11" s="95">
        <v>84</v>
      </c>
      <c r="AC11" s="123">
        <v>2</v>
      </c>
      <c r="AD11" s="123">
        <v>1</v>
      </c>
      <c r="AE11" s="123">
        <v>2</v>
      </c>
      <c r="AF11" s="123">
        <v>3.5</v>
      </c>
      <c r="AG11" s="123">
        <v>3</v>
      </c>
      <c r="AH11" s="123">
        <v>2</v>
      </c>
      <c r="AI11" s="123">
        <v>6</v>
      </c>
      <c r="AJ11" s="123">
        <v>1</v>
      </c>
      <c r="AK11" s="123">
        <v>1</v>
      </c>
      <c r="AL11" s="123">
        <v>2</v>
      </c>
      <c r="AM11" s="123">
        <v>2</v>
      </c>
      <c r="AN11" s="123">
        <v>2</v>
      </c>
      <c r="AO11" s="123">
        <v>2</v>
      </c>
      <c r="AP11" s="123"/>
      <c r="AR11" s="39">
        <f t="shared" si="7"/>
        <v>0.709375</v>
      </c>
      <c r="AW11" s="12"/>
      <c r="AX11" s="118">
        <v>48</v>
      </c>
      <c r="AY11" s="95">
        <v>50</v>
      </c>
      <c r="AZ11" s="95">
        <v>50</v>
      </c>
      <c r="BA11" s="95">
        <v>50</v>
      </c>
      <c r="BB11" s="1">
        <v>50</v>
      </c>
      <c r="BC11" s="141">
        <v>50</v>
      </c>
      <c r="BD11" s="141">
        <v>50</v>
      </c>
      <c r="BE11" s="12"/>
      <c r="BF11" s="40">
        <f t="shared" si="8"/>
        <v>0.9942857142857143</v>
      </c>
      <c r="BH11"/>
      <c r="BI11" s="95">
        <v>100</v>
      </c>
      <c r="BJ11" s="118">
        <v>20</v>
      </c>
      <c r="BK11" s="95">
        <v>20</v>
      </c>
      <c r="BL11" s="118">
        <v>100</v>
      </c>
      <c r="BM11" s="118">
        <v>80</v>
      </c>
      <c r="BN11" s="95">
        <v>20</v>
      </c>
      <c r="BO11" s="95">
        <v>18</v>
      </c>
      <c r="BP11" s="14">
        <v>18</v>
      </c>
      <c r="BQ11" s="14">
        <v>100</v>
      </c>
      <c r="BR11" s="95">
        <v>20</v>
      </c>
      <c r="BS11" s="12">
        <v>0</v>
      </c>
      <c r="BT11" s="141">
        <v>20</v>
      </c>
      <c r="BU11" s="141">
        <v>100</v>
      </c>
      <c r="BV11" s="141">
        <v>50</v>
      </c>
      <c r="BW11" s="141">
        <v>0</v>
      </c>
      <c r="BX11" s="141">
        <v>50</v>
      </c>
      <c r="BY11" s="141">
        <v>100</v>
      </c>
      <c r="BZ11" s="141">
        <v>20</v>
      </c>
      <c r="CA11" s="141">
        <v>100</v>
      </c>
      <c r="CB11" s="12"/>
      <c r="CC11" s="41">
        <f t="shared" si="9"/>
        <v>0.8432432432432433</v>
      </c>
      <c r="CG11" s="49"/>
      <c r="CI11" s="12"/>
      <c r="CJ11" s="12"/>
      <c r="CK11" s="11"/>
      <c r="CL11" s="49"/>
      <c r="CM11" s="51"/>
      <c r="CN11" s="49">
        <f t="shared" si="10"/>
        <v>0</v>
      </c>
    </row>
    <row r="12" spans="1:92" s="7" customFormat="1" ht="12.75">
      <c r="A12" s="38">
        <v>9</v>
      </c>
      <c r="B12" s="120">
        <v>1035734</v>
      </c>
      <c r="C12" s="39">
        <f t="shared" si="1"/>
        <v>0.28625</v>
      </c>
      <c r="D12" s="40">
        <f t="shared" si="2"/>
        <v>0.35</v>
      </c>
      <c r="E12" s="41">
        <f t="shared" si="3"/>
        <v>0.20337837837837838</v>
      </c>
      <c r="F12" s="42"/>
      <c r="G12" s="43">
        <f t="shared" si="0"/>
        <v>0.8396283783783783</v>
      </c>
      <c r="H12" s="11"/>
      <c r="I12" s="44"/>
      <c r="J12" s="45"/>
      <c r="K12"/>
      <c r="L12" s="96" t="s">
        <v>14</v>
      </c>
      <c r="M12" s="11"/>
      <c r="N12" s="46">
        <f t="shared" si="4"/>
        <v>0.715625</v>
      </c>
      <c r="O12" s="47">
        <f t="shared" si="5"/>
        <v>1</v>
      </c>
      <c r="P12" s="48">
        <f t="shared" si="6"/>
        <v>0.8135135135135135</v>
      </c>
      <c r="Q12" s="49"/>
      <c r="R12" s="11"/>
      <c r="S12" s="102">
        <v>1</v>
      </c>
      <c r="T12" s="1">
        <v>31</v>
      </c>
      <c r="U12" s="5"/>
      <c r="V12" s="5"/>
      <c r="W12" s="5"/>
      <c r="X12" s="84"/>
      <c r="Y12" s="11"/>
      <c r="Z12" s="38">
        <v>9</v>
      </c>
      <c r="AA12" s="120">
        <v>1035734</v>
      </c>
      <c r="AB12">
        <v>75</v>
      </c>
      <c r="AC12" s="14">
        <v>0</v>
      </c>
      <c r="AD12" s="14">
        <v>2.5</v>
      </c>
      <c r="AE12" s="14">
        <v>3</v>
      </c>
      <c r="AF12" s="14">
        <v>2</v>
      </c>
      <c r="AG12" s="14">
        <v>4</v>
      </c>
      <c r="AH12" s="14">
        <v>5.5</v>
      </c>
      <c r="AI12" s="14">
        <v>7.5</v>
      </c>
      <c r="AJ12" s="14">
        <v>0.5</v>
      </c>
      <c r="AK12" s="14">
        <v>0.5</v>
      </c>
      <c r="AL12" s="14">
        <v>3.5</v>
      </c>
      <c r="AM12" s="14">
        <v>3.5</v>
      </c>
      <c r="AN12" s="14">
        <v>3.5</v>
      </c>
      <c r="AO12" s="14">
        <v>3.5</v>
      </c>
      <c r="AP12" s="14"/>
      <c r="AQ12" s="14"/>
      <c r="AR12" s="39">
        <f t="shared" si="7"/>
        <v>0.715625</v>
      </c>
      <c r="AW12" s="12"/>
      <c r="AX12" s="118">
        <v>50</v>
      </c>
      <c r="AY12" s="95">
        <v>50</v>
      </c>
      <c r="AZ12" s="95">
        <v>50</v>
      </c>
      <c r="BA12" s="118">
        <v>50</v>
      </c>
      <c r="BB12" s="1">
        <v>50</v>
      </c>
      <c r="BC12" s="141">
        <v>50</v>
      </c>
      <c r="BD12" s="141">
        <v>50</v>
      </c>
      <c r="BE12" s="12"/>
      <c r="BF12" s="40">
        <f t="shared" si="8"/>
        <v>1</v>
      </c>
      <c r="BH12"/>
      <c r="BI12" s="95">
        <v>70</v>
      </c>
      <c r="BJ12" s="95">
        <v>20</v>
      </c>
      <c r="BK12" s="95">
        <v>0</v>
      </c>
      <c r="BL12" s="118">
        <v>100</v>
      </c>
      <c r="BM12" s="95"/>
      <c r="BN12" s="95">
        <v>14</v>
      </c>
      <c r="BO12" s="118">
        <v>20</v>
      </c>
      <c r="BP12" s="14">
        <v>20</v>
      </c>
      <c r="BQ12" s="14">
        <v>70</v>
      </c>
      <c r="BR12" s="95">
        <v>20</v>
      </c>
      <c r="BS12" s="12">
        <v>50</v>
      </c>
      <c r="BT12" s="141">
        <v>20</v>
      </c>
      <c r="BU12" s="141">
        <v>100</v>
      </c>
      <c r="BV12" s="141">
        <v>50</v>
      </c>
      <c r="BW12" s="141">
        <v>100</v>
      </c>
      <c r="BX12" s="141">
        <v>50</v>
      </c>
      <c r="BY12" s="141">
        <v>95</v>
      </c>
      <c r="BZ12" s="141">
        <v>14</v>
      </c>
      <c r="CA12" s="141">
        <v>90</v>
      </c>
      <c r="CB12" s="12"/>
      <c r="CC12" s="41">
        <f t="shared" si="9"/>
        <v>0.8135135135135135</v>
      </c>
      <c r="CG12" s="49"/>
      <c r="CH12" s="14"/>
      <c r="CI12" s="12"/>
      <c r="CJ12" s="12"/>
      <c r="CK12" s="11"/>
      <c r="CL12" s="49"/>
      <c r="CM12" s="51"/>
      <c r="CN12" s="49">
        <f t="shared" si="10"/>
        <v>0</v>
      </c>
    </row>
    <row r="13" spans="1:92" s="7" customFormat="1" ht="12.75">
      <c r="A13" s="38">
        <v>10</v>
      </c>
      <c r="B13" s="120">
        <v>1014793</v>
      </c>
      <c r="C13" s="39">
        <f t="shared" si="1"/>
        <v>0.25375000000000003</v>
      </c>
      <c r="D13" s="40">
        <f t="shared" si="2"/>
        <v>0.335</v>
      </c>
      <c r="E13" s="41">
        <f t="shared" si="3"/>
        <v>0.24954954954954955</v>
      </c>
      <c r="F13" s="42"/>
      <c r="G13" s="43">
        <f t="shared" si="0"/>
        <v>0.8382995495495497</v>
      </c>
      <c r="H13" s="11"/>
      <c r="I13" s="44"/>
      <c r="J13" s="45"/>
      <c r="K13"/>
      <c r="L13" s="96" t="s">
        <v>14</v>
      </c>
      <c r="M13" s="11"/>
      <c r="N13" s="46">
        <f t="shared" si="4"/>
        <v>0.634375</v>
      </c>
      <c r="O13" s="47">
        <f t="shared" si="5"/>
        <v>0.9571428571428572</v>
      </c>
      <c r="P13" s="48">
        <f t="shared" si="6"/>
        <v>0.9981981981981982</v>
      </c>
      <c r="Q13" s="49"/>
      <c r="R13" s="11"/>
      <c r="S13" s="102">
        <v>0</v>
      </c>
      <c r="T13" s="1">
        <v>30</v>
      </c>
      <c r="U13" s="5"/>
      <c r="V13" s="5"/>
      <c r="W13" s="5"/>
      <c r="X13" s="84"/>
      <c r="Y13" s="11"/>
      <c r="Z13" s="38">
        <v>10</v>
      </c>
      <c r="AA13" s="120">
        <v>1014793</v>
      </c>
      <c r="AB13">
        <v>80</v>
      </c>
      <c r="AC13" s="14">
        <v>2</v>
      </c>
      <c r="AD13" s="14">
        <v>2.5</v>
      </c>
      <c r="AE13" s="14" t="s">
        <v>14</v>
      </c>
      <c r="AF13" s="14">
        <v>3</v>
      </c>
      <c r="AG13" s="14">
        <v>2.5</v>
      </c>
      <c r="AH13" s="14">
        <v>0.5</v>
      </c>
      <c r="AI13" s="14">
        <v>7</v>
      </c>
      <c r="AJ13" s="14">
        <v>0</v>
      </c>
      <c r="AK13" s="14">
        <v>0</v>
      </c>
      <c r="AL13" s="14">
        <v>1</v>
      </c>
      <c r="AM13" s="14">
        <v>1</v>
      </c>
      <c r="AN13" s="14">
        <v>1</v>
      </c>
      <c r="AO13" s="14">
        <v>1</v>
      </c>
      <c r="AP13" s="14"/>
      <c r="AR13" s="39">
        <f t="shared" si="7"/>
        <v>0.634375</v>
      </c>
      <c r="AW13" s="12"/>
      <c r="AX13" s="118">
        <v>50</v>
      </c>
      <c r="AY13" s="95">
        <v>50</v>
      </c>
      <c r="AZ13" s="118">
        <v>50</v>
      </c>
      <c r="BA13" s="95">
        <v>50</v>
      </c>
      <c r="BB13" s="1">
        <v>50</v>
      </c>
      <c r="BC13" s="141">
        <v>50</v>
      </c>
      <c r="BD13" s="141">
        <v>35</v>
      </c>
      <c r="BE13" s="12"/>
      <c r="BF13" s="40">
        <f t="shared" si="8"/>
        <v>0.9571428571428572</v>
      </c>
      <c r="BH13"/>
      <c r="BI13" s="95">
        <v>100</v>
      </c>
      <c r="BJ13" s="95">
        <v>20</v>
      </c>
      <c r="BK13" s="95">
        <v>20</v>
      </c>
      <c r="BL13" s="118">
        <v>100</v>
      </c>
      <c r="BM13" s="95">
        <v>100</v>
      </c>
      <c r="BN13" s="118">
        <v>20</v>
      </c>
      <c r="BO13" s="95">
        <v>20</v>
      </c>
      <c r="BP13" s="14">
        <v>20</v>
      </c>
      <c r="BQ13" s="14">
        <v>100</v>
      </c>
      <c r="BR13" s="95">
        <v>20</v>
      </c>
      <c r="BS13" s="12">
        <v>50</v>
      </c>
      <c r="BT13" s="141">
        <v>18</v>
      </c>
      <c r="BU13" s="141">
        <v>100</v>
      </c>
      <c r="BV13" s="141">
        <v>50</v>
      </c>
      <c r="BW13" s="141">
        <v>100</v>
      </c>
      <c r="BX13" s="141">
        <v>50</v>
      </c>
      <c r="BY13" s="141">
        <v>100</v>
      </c>
      <c r="BZ13" s="141">
        <v>20</v>
      </c>
      <c r="CA13" s="141">
        <v>100</v>
      </c>
      <c r="CB13" s="12"/>
      <c r="CC13" s="41">
        <f t="shared" si="9"/>
        <v>0.9981981981981982</v>
      </c>
      <c r="CG13" s="49"/>
      <c r="CI13" s="12"/>
      <c r="CJ13" s="12"/>
      <c r="CK13" s="11"/>
      <c r="CL13" s="49"/>
      <c r="CM13" s="51"/>
      <c r="CN13" s="49">
        <f t="shared" si="10"/>
        <v>0</v>
      </c>
    </row>
    <row r="14" spans="1:92" s="7" customFormat="1" ht="12.75">
      <c r="A14" s="38">
        <v>11</v>
      </c>
      <c r="B14" s="120">
        <v>1038578</v>
      </c>
      <c r="C14" s="39">
        <f t="shared" si="1"/>
        <v>0.33</v>
      </c>
      <c r="D14" s="40">
        <f t="shared" si="2"/>
        <v>0.27999999999999997</v>
      </c>
      <c r="E14" s="41">
        <f t="shared" si="3"/>
        <v>0.21216216216216216</v>
      </c>
      <c r="F14" s="42"/>
      <c r="G14" s="43">
        <f t="shared" si="0"/>
        <v>0.8221621621621622</v>
      </c>
      <c r="H14" s="11"/>
      <c r="I14" s="44"/>
      <c r="J14" s="45"/>
      <c r="K14"/>
      <c r="L14" s="96" t="s">
        <v>14</v>
      </c>
      <c r="M14" s="11"/>
      <c r="N14" s="46">
        <f t="shared" si="4"/>
        <v>0.825</v>
      </c>
      <c r="O14" s="47">
        <f t="shared" si="5"/>
        <v>0.8</v>
      </c>
      <c r="P14" s="48">
        <f t="shared" si="6"/>
        <v>0.8486486486486486</v>
      </c>
      <c r="Q14" s="49"/>
      <c r="R14" s="11"/>
      <c r="S14" s="102">
        <v>1</v>
      </c>
      <c r="T14" s="1">
        <v>30</v>
      </c>
      <c r="U14" s="5"/>
      <c r="V14" s="5"/>
      <c r="W14" s="5"/>
      <c r="X14" s="84"/>
      <c r="Y14" s="11"/>
      <c r="Z14" s="38">
        <v>11</v>
      </c>
      <c r="AA14" s="120">
        <v>1038578</v>
      </c>
      <c r="AB14">
        <v>85</v>
      </c>
      <c r="AC14" s="14">
        <v>2.5</v>
      </c>
      <c r="AD14" s="14">
        <v>3.5</v>
      </c>
      <c r="AE14" s="14">
        <v>0</v>
      </c>
      <c r="AF14" s="14">
        <v>4</v>
      </c>
      <c r="AG14" s="14">
        <v>5</v>
      </c>
      <c r="AH14" s="14">
        <v>5.5</v>
      </c>
      <c r="AI14" s="14">
        <v>4.5</v>
      </c>
      <c r="AJ14" s="14">
        <v>2</v>
      </c>
      <c r="AK14" s="14">
        <v>2</v>
      </c>
      <c r="AL14" s="14">
        <v>4.5</v>
      </c>
      <c r="AM14" s="14">
        <v>4.5</v>
      </c>
      <c r="AN14" s="14">
        <v>4.5</v>
      </c>
      <c r="AO14" s="14">
        <v>4.5</v>
      </c>
      <c r="AP14" s="14"/>
      <c r="AR14" s="39">
        <f t="shared" si="7"/>
        <v>0.825</v>
      </c>
      <c r="AW14" s="12"/>
      <c r="AX14" s="118">
        <v>30</v>
      </c>
      <c r="AY14" s="95">
        <v>50</v>
      </c>
      <c r="AZ14" s="95">
        <v>50</v>
      </c>
      <c r="BA14" s="95">
        <v>50</v>
      </c>
      <c r="BB14" s="1">
        <v>50</v>
      </c>
      <c r="BC14" s="141">
        <v>0</v>
      </c>
      <c r="BD14" s="141">
        <v>50</v>
      </c>
      <c r="BE14" s="12"/>
      <c r="BF14" s="40">
        <f t="shared" si="8"/>
        <v>0.8</v>
      </c>
      <c r="BH14"/>
      <c r="BI14" s="95">
        <v>100</v>
      </c>
      <c r="BJ14" s="95">
        <v>20</v>
      </c>
      <c r="BK14" s="95">
        <v>20</v>
      </c>
      <c r="BL14" s="118">
        <v>98</v>
      </c>
      <c r="BM14" s="118"/>
      <c r="BN14" s="95">
        <v>20</v>
      </c>
      <c r="BO14" s="95">
        <v>20</v>
      </c>
      <c r="BP14" s="14">
        <v>20</v>
      </c>
      <c r="BQ14" s="14">
        <v>90</v>
      </c>
      <c r="BR14" s="95">
        <v>20</v>
      </c>
      <c r="BS14" s="12">
        <v>50</v>
      </c>
      <c r="BT14" s="141">
        <v>20</v>
      </c>
      <c r="BU14" s="141">
        <v>100</v>
      </c>
      <c r="BV14" s="141">
        <v>0</v>
      </c>
      <c r="BW14" s="141">
        <v>100</v>
      </c>
      <c r="BX14" s="141">
        <v>50</v>
      </c>
      <c r="BY14" s="141">
        <v>100</v>
      </c>
      <c r="BZ14" s="141">
        <v>14</v>
      </c>
      <c r="CA14" s="141">
        <v>100</v>
      </c>
      <c r="CB14" s="12"/>
      <c r="CC14" s="41">
        <f t="shared" si="9"/>
        <v>0.8486486486486486</v>
      </c>
      <c r="CG14" s="49"/>
      <c r="CI14" s="12"/>
      <c r="CJ14" s="12"/>
      <c r="CK14" s="11"/>
      <c r="CL14" s="49"/>
      <c r="CM14" s="51"/>
      <c r="CN14" s="49">
        <f t="shared" si="10"/>
        <v>0</v>
      </c>
    </row>
    <row r="15" spans="1:92" s="131" customFormat="1" ht="12.75">
      <c r="A15" s="52">
        <v>12</v>
      </c>
      <c r="B15" s="127">
        <v>1064246</v>
      </c>
      <c r="C15" s="39">
        <f t="shared" si="1"/>
        <v>0.19</v>
      </c>
      <c r="D15" s="40">
        <f t="shared" si="2"/>
        <v>0.305</v>
      </c>
      <c r="E15" s="41">
        <f t="shared" si="3"/>
        <v>0.16058558558558558</v>
      </c>
      <c r="F15" s="42"/>
      <c r="G15" s="43">
        <f t="shared" si="0"/>
        <v>0.6555855855855856</v>
      </c>
      <c r="H15" s="128"/>
      <c r="I15" s="129"/>
      <c r="J15" s="130"/>
      <c r="K15" s="128"/>
      <c r="L15" s="96" t="s">
        <v>14</v>
      </c>
      <c r="M15" s="128"/>
      <c r="N15" s="46">
        <f t="shared" si="4"/>
        <v>0.475</v>
      </c>
      <c r="O15" s="47">
        <f t="shared" si="5"/>
        <v>0.8714285714285714</v>
      </c>
      <c r="P15" s="48">
        <f t="shared" si="6"/>
        <v>0.6423423423423423</v>
      </c>
      <c r="Q15" s="132"/>
      <c r="R15" s="128"/>
      <c r="S15" s="133">
        <v>1</v>
      </c>
      <c r="T15" s="126">
        <v>55</v>
      </c>
      <c r="U15" s="126"/>
      <c r="V15" s="126"/>
      <c r="W15" s="126"/>
      <c r="X15" s="134"/>
      <c r="Y15" s="128"/>
      <c r="Z15" s="52">
        <v>12</v>
      </c>
      <c r="AA15" s="127">
        <v>1064246</v>
      </c>
      <c r="AB15" s="128">
        <v>50</v>
      </c>
      <c r="AC15" s="135">
        <v>5</v>
      </c>
      <c r="AD15" s="135">
        <v>0</v>
      </c>
      <c r="AE15" s="135">
        <v>1.5</v>
      </c>
      <c r="AF15" s="135">
        <v>1</v>
      </c>
      <c r="AG15" s="135">
        <v>2.5</v>
      </c>
      <c r="AH15" s="135">
        <v>4</v>
      </c>
      <c r="AI15" s="135">
        <v>4</v>
      </c>
      <c r="AJ15" s="135">
        <v>4</v>
      </c>
      <c r="AK15" s="135">
        <v>4</v>
      </c>
      <c r="AL15" s="135">
        <v>0</v>
      </c>
      <c r="AM15" s="135">
        <v>0</v>
      </c>
      <c r="AN15" s="135">
        <v>0</v>
      </c>
      <c r="AO15" s="135">
        <v>0</v>
      </c>
      <c r="AP15" s="135"/>
      <c r="AQ15" s="135"/>
      <c r="AR15" s="39">
        <f t="shared" si="7"/>
        <v>0.475</v>
      </c>
      <c r="AX15" s="135">
        <v>35</v>
      </c>
      <c r="AY15" s="125">
        <v>50</v>
      </c>
      <c r="AZ15" s="125">
        <v>40</v>
      </c>
      <c r="BA15" s="128">
        <v>35</v>
      </c>
      <c r="BB15" s="127">
        <v>50</v>
      </c>
      <c r="BC15" s="141">
        <v>45</v>
      </c>
      <c r="BD15" s="141">
        <v>50</v>
      </c>
      <c r="BF15" s="40">
        <f t="shared" si="8"/>
        <v>0.8714285714285714</v>
      </c>
      <c r="BI15" s="137">
        <v>70</v>
      </c>
      <c r="BJ15" s="137">
        <v>20</v>
      </c>
      <c r="BK15" s="137">
        <v>20</v>
      </c>
      <c r="BL15" s="138">
        <v>70</v>
      </c>
      <c r="BM15" s="138">
        <v>50</v>
      </c>
      <c r="BN15" s="137">
        <v>20</v>
      </c>
      <c r="BO15" s="139">
        <v>14</v>
      </c>
      <c r="BP15" s="138">
        <v>14</v>
      </c>
      <c r="BQ15" s="138">
        <v>70</v>
      </c>
      <c r="BR15" s="140">
        <v>18</v>
      </c>
      <c r="BS15" s="139">
        <v>0</v>
      </c>
      <c r="BT15" s="141">
        <v>14</v>
      </c>
      <c r="BU15" s="141">
        <v>0</v>
      </c>
      <c r="BV15" s="141">
        <v>45</v>
      </c>
      <c r="BW15" s="141">
        <v>50</v>
      </c>
      <c r="BX15" s="141">
        <v>50</v>
      </c>
      <c r="BY15" s="141">
        <v>100</v>
      </c>
      <c r="BZ15" s="141">
        <v>18</v>
      </c>
      <c r="CA15" s="141">
        <v>70</v>
      </c>
      <c r="CB15" s="127"/>
      <c r="CC15" s="41">
        <f t="shared" si="9"/>
        <v>0.6423423423423423</v>
      </c>
      <c r="CG15" s="132"/>
      <c r="CI15" s="127"/>
      <c r="CJ15" s="127"/>
      <c r="CK15" s="128"/>
      <c r="CL15" s="132"/>
      <c r="CM15" s="136"/>
      <c r="CN15" s="49">
        <f t="shared" si="10"/>
        <v>0</v>
      </c>
    </row>
    <row r="16" spans="1:92" s="7" customFormat="1" ht="12.75">
      <c r="A16" s="38">
        <v>13</v>
      </c>
      <c r="B16" s="120">
        <v>1064148</v>
      </c>
      <c r="C16" s="39">
        <f t="shared" si="1"/>
        <v>0.22000000000000003</v>
      </c>
      <c r="D16" s="40">
        <f t="shared" si="2"/>
        <v>0.16999999999999998</v>
      </c>
      <c r="E16" s="41">
        <f t="shared" si="3"/>
        <v>0.16756756756756758</v>
      </c>
      <c r="F16" s="42"/>
      <c r="G16" s="43">
        <f t="shared" si="0"/>
        <v>0.5575675675675675</v>
      </c>
      <c r="H16" s="11"/>
      <c r="I16" s="44"/>
      <c r="J16" s="45"/>
      <c r="K16"/>
      <c r="L16" s="96" t="s">
        <v>14</v>
      </c>
      <c r="M16" s="11"/>
      <c r="N16" s="46">
        <f t="shared" si="4"/>
        <v>0.55</v>
      </c>
      <c r="O16" s="47">
        <f t="shared" si="5"/>
        <v>0.4857142857142857</v>
      </c>
      <c r="P16" s="48">
        <f t="shared" si="6"/>
        <v>0.6702702702702703</v>
      </c>
      <c r="Q16" s="49"/>
      <c r="R16" s="11"/>
      <c r="S16" s="102">
        <v>0</v>
      </c>
      <c r="T16" s="58">
        <v>1</v>
      </c>
      <c r="U16" s="5"/>
      <c r="V16" s="5"/>
      <c r="W16" s="5"/>
      <c r="X16" s="84"/>
      <c r="Y16" s="11"/>
      <c r="Z16" s="38">
        <v>13</v>
      </c>
      <c r="AA16" s="120">
        <v>1064148</v>
      </c>
      <c r="AB16" s="95">
        <v>65</v>
      </c>
      <c r="AC16" s="14"/>
      <c r="AD16" s="14">
        <v>2</v>
      </c>
      <c r="AE16" s="14">
        <v>1</v>
      </c>
      <c r="AF16" s="14">
        <v>3</v>
      </c>
      <c r="AG16" s="14">
        <v>2</v>
      </c>
      <c r="AH16" s="14">
        <v>0.5</v>
      </c>
      <c r="AI16" s="14">
        <v>1.5</v>
      </c>
      <c r="AJ16" s="14">
        <v>1.5</v>
      </c>
      <c r="AK16" s="14">
        <v>1.5</v>
      </c>
      <c r="AL16" s="14">
        <v>2.5</v>
      </c>
      <c r="AM16" s="14">
        <v>2.5</v>
      </c>
      <c r="AN16" s="14">
        <v>2.5</v>
      </c>
      <c r="AO16" s="14">
        <v>2.5</v>
      </c>
      <c r="AP16" s="14"/>
      <c r="AQ16" s="14"/>
      <c r="AR16" s="39">
        <f t="shared" si="7"/>
        <v>0.55</v>
      </c>
      <c r="AW16" s="12"/>
      <c r="AX16" s="118">
        <v>0</v>
      </c>
      <c r="AY16" s="95">
        <v>50</v>
      </c>
      <c r="AZ16" s="118">
        <v>50</v>
      </c>
      <c r="BA16" s="95">
        <v>35</v>
      </c>
      <c r="BB16" s="1">
        <v>35</v>
      </c>
      <c r="BC16" s="141">
        <v>0</v>
      </c>
      <c r="BD16" s="141">
        <v>0</v>
      </c>
      <c r="BE16" s="12"/>
      <c r="BF16" s="40">
        <f t="shared" si="8"/>
        <v>0.4857142857142857</v>
      </c>
      <c r="BH16"/>
      <c r="BI16" s="95">
        <v>100</v>
      </c>
      <c r="BJ16" s="95">
        <v>14</v>
      </c>
      <c r="BK16" s="95">
        <v>10</v>
      </c>
      <c r="BL16" s="118">
        <v>98</v>
      </c>
      <c r="BM16" s="95">
        <v>50</v>
      </c>
      <c r="BN16" s="95">
        <v>14</v>
      </c>
      <c r="BO16" s="95">
        <v>14</v>
      </c>
      <c r="BP16" s="14">
        <v>20</v>
      </c>
      <c r="BQ16" s="14">
        <v>0</v>
      </c>
      <c r="BR16" s="95">
        <v>18</v>
      </c>
      <c r="BS16" s="122">
        <v>35</v>
      </c>
      <c r="BT16" s="141">
        <v>18</v>
      </c>
      <c r="BU16" s="141">
        <v>0</v>
      </c>
      <c r="BV16" s="141">
        <v>0</v>
      </c>
      <c r="BW16" s="141">
        <v>90</v>
      </c>
      <c r="BX16" s="141">
        <v>50</v>
      </c>
      <c r="BY16" s="141">
        <v>95</v>
      </c>
      <c r="BZ16" s="141">
        <v>18</v>
      </c>
      <c r="CA16" s="141">
        <v>100</v>
      </c>
      <c r="CB16" s="12"/>
      <c r="CC16" s="41">
        <f t="shared" si="9"/>
        <v>0.6702702702702703</v>
      </c>
      <c r="CG16" s="49"/>
      <c r="CH16" s="14"/>
      <c r="CI16" s="12"/>
      <c r="CJ16" s="12"/>
      <c r="CK16" s="11"/>
      <c r="CL16" s="49"/>
      <c r="CM16" s="51"/>
      <c r="CN16" s="49">
        <f t="shared" si="10"/>
        <v>0</v>
      </c>
    </row>
    <row r="17" spans="1:92" s="7" customFormat="1" ht="12.75">
      <c r="A17" s="124">
        <v>14</v>
      </c>
      <c r="B17" s="120">
        <v>1013455</v>
      </c>
      <c r="C17" s="39">
        <f t="shared" si="1"/>
        <v>0.145</v>
      </c>
      <c r="D17" s="40">
        <f t="shared" si="2"/>
        <v>0.24</v>
      </c>
      <c r="E17" s="41">
        <f t="shared" si="3"/>
        <v>0.11711711711711711</v>
      </c>
      <c r="F17" s="42"/>
      <c r="G17" s="43">
        <f t="shared" si="0"/>
        <v>0.5021171171171172</v>
      </c>
      <c r="H17" s="11"/>
      <c r="I17" s="44"/>
      <c r="J17" s="45"/>
      <c r="K17"/>
      <c r="L17" s="96" t="s">
        <v>14</v>
      </c>
      <c r="M17" s="11"/>
      <c r="N17" s="46">
        <f t="shared" si="4"/>
        <v>0.3625</v>
      </c>
      <c r="O17" s="47">
        <f t="shared" si="5"/>
        <v>0.6857142857142857</v>
      </c>
      <c r="P17" s="48">
        <f t="shared" si="6"/>
        <v>0.46846846846846846</v>
      </c>
      <c r="Q17" s="49"/>
      <c r="R17" s="11"/>
      <c r="S17" s="102">
        <v>0</v>
      </c>
      <c r="T17" s="1">
        <v>24</v>
      </c>
      <c r="U17" s="5"/>
      <c r="V17" s="5"/>
      <c r="W17" s="5"/>
      <c r="X17" s="84"/>
      <c r="Y17" s="11"/>
      <c r="Z17" s="124">
        <v>14</v>
      </c>
      <c r="AA17" s="120">
        <v>1013455</v>
      </c>
      <c r="AB17">
        <v>50</v>
      </c>
      <c r="AC17" s="14">
        <v>0</v>
      </c>
      <c r="AD17" s="14">
        <v>2</v>
      </c>
      <c r="AE17" s="14">
        <v>1</v>
      </c>
      <c r="AF17" s="14" t="s">
        <v>14</v>
      </c>
      <c r="AG17" s="14">
        <v>1</v>
      </c>
      <c r="AH17" s="14">
        <v>0</v>
      </c>
      <c r="AI17" s="14">
        <v>1</v>
      </c>
      <c r="AJ17" s="14">
        <v>1.5</v>
      </c>
      <c r="AK17" s="14">
        <v>1.5</v>
      </c>
      <c r="AL17" s="14">
        <v>0</v>
      </c>
      <c r="AM17" s="14">
        <v>0</v>
      </c>
      <c r="AN17" s="14">
        <v>0</v>
      </c>
      <c r="AO17" s="14">
        <v>0</v>
      </c>
      <c r="AP17" s="14"/>
      <c r="AR17" s="39">
        <f t="shared" si="7"/>
        <v>0.3625</v>
      </c>
      <c r="AW17" s="12"/>
      <c r="AX17" s="118">
        <v>0</v>
      </c>
      <c r="AY17" s="95">
        <v>40</v>
      </c>
      <c r="AZ17" s="95">
        <v>50</v>
      </c>
      <c r="BA17" s="118">
        <v>50</v>
      </c>
      <c r="BB17" s="1">
        <v>50</v>
      </c>
      <c r="BC17" s="141">
        <v>50</v>
      </c>
      <c r="BD17" s="141">
        <v>0</v>
      </c>
      <c r="BE17" s="12"/>
      <c r="BF17" s="40">
        <f t="shared" si="8"/>
        <v>0.6857142857142857</v>
      </c>
      <c r="BH17"/>
      <c r="BI17" s="95">
        <v>70</v>
      </c>
      <c r="BJ17" s="95">
        <v>20</v>
      </c>
      <c r="BK17" s="95">
        <v>20</v>
      </c>
      <c r="BL17" s="118">
        <v>100</v>
      </c>
      <c r="BM17" s="118">
        <v>100</v>
      </c>
      <c r="BN17" s="95">
        <v>18</v>
      </c>
      <c r="BO17" s="118">
        <v>18</v>
      </c>
      <c r="BP17" s="14">
        <v>18</v>
      </c>
      <c r="BQ17" s="14">
        <v>0</v>
      </c>
      <c r="BR17" s="95">
        <v>20</v>
      </c>
      <c r="BS17" s="12">
        <v>50</v>
      </c>
      <c r="BT17" s="141">
        <v>18</v>
      </c>
      <c r="BU17" s="141">
        <v>0</v>
      </c>
      <c r="BV17" s="141">
        <v>50</v>
      </c>
      <c r="BW17" s="141">
        <v>0</v>
      </c>
      <c r="BX17" s="141">
        <v>0</v>
      </c>
      <c r="BY17" s="141">
        <v>0</v>
      </c>
      <c r="BZ17" s="141">
        <v>18</v>
      </c>
      <c r="CA17" s="141">
        <v>0</v>
      </c>
      <c r="CB17" s="12"/>
      <c r="CC17" s="41">
        <f t="shared" si="9"/>
        <v>0.46846846846846846</v>
      </c>
      <c r="CG17" s="49"/>
      <c r="CI17" s="12"/>
      <c r="CJ17" s="12"/>
      <c r="CK17" s="11"/>
      <c r="CL17" s="49"/>
      <c r="CM17" s="51"/>
      <c r="CN17" s="49">
        <f t="shared" si="10"/>
        <v>0</v>
      </c>
    </row>
    <row r="18" spans="1:95" s="7" customFormat="1" ht="12.75">
      <c r="A18" s="1"/>
      <c r="B18" s="1"/>
      <c r="E18" s="11"/>
      <c r="G18" s="55"/>
      <c r="I18" s="53"/>
      <c r="K18" s="1"/>
      <c r="L18" s="5"/>
      <c r="M18" s="11"/>
      <c r="N18" s="11"/>
      <c r="O18" s="11"/>
      <c r="P18" s="11"/>
      <c r="Q18" s="49"/>
      <c r="R18" s="11"/>
      <c r="S18" s="113"/>
      <c r="X18" s="114"/>
      <c r="Y18" s="11"/>
      <c r="Z18" s="12"/>
      <c r="AA18"/>
      <c r="AB18"/>
      <c r="AR18" s="39"/>
      <c r="AW18" s="12"/>
      <c r="AX18" s="11"/>
      <c r="AY18" s="11"/>
      <c r="AZ18" s="11"/>
      <c r="BA18" s="11"/>
      <c r="BB18" s="12"/>
      <c r="BC18" s="12"/>
      <c r="BD18" s="12"/>
      <c r="BE18" s="12"/>
      <c r="BF18" s="40"/>
      <c r="BH18"/>
      <c r="BI18" s="11"/>
      <c r="BJ18" s="11"/>
      <c r="BK18" s="11"/>
      <c r="BL18" s="11"/>
      <c r="BM18" s="11"/>
      <c r="BN18" s="11"/>
      <c r="BO18" s="11"/>
      <c r="BP18" s="11"/>
      <c r="BQ18" s="56"/>
      <c r="BR18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41"/>
      <c r="CH18" s="12"/>
      <c r="CI18" s="12"/>
      <c r="CJ18" s="12"/>
      <c r="CK18" s="11"/>
      <c r="CL18" s="49"/>
      <c r="CM18" s="51"/>
      <c r="CN18" s="49">
        <f t="shared" si="10"/>
        <v>0</v>
      </c>
      <c r="CO18" s="11"/>
      <c r="CP18" s="11"/>
      <c r="CQ18" s="11"/>
    </row>
    <row r="19" spans="1:95" s="7" customFormat="1" ht="12.75">
      <c r="A19" s="1"/>
      <c r="B19" s="1"/>
      <c r="E19" s="11"/>
      <c r="G19" s="55"/>
      <c r="I19" s="53"/>
      <c r="K19" s="1"/>
      <c r="L19" s="5"/>
      <c r="M19" s="11"/>
      <c r="N19" s="11"/>
      <c r="O19" s="11"/>
      <c r="P19" s="11"/>
      <c r="Q19" s="49"/>
      <c r="R19" s="11"/>
      <c r="S19" s="106" t="s">
        <v>40</v>
      </c>
      <c r="T19" s="107"/>
      <c r="U19" s="90"/>
      <c r="V19" s="90"/>
      <c r="W19" s="90"/>
      <c r="X19" s="91"/>
      <c r="Y19" s="11"/>
      <c r="Z19" s="12"/>
      <c r="AA19"/>
      <c r="AB19"/>
      <c r="AR19" s="39"/>
      <c r="AW19" s="12"/>
      <c r="AX19" s="11"/>
      <c r="AY19" s="11"/>
      <c r="AZ19" s="11"/>
      <c r="BA19" s="11"/>
      <c r="BB19" s="12"/>
      <c r="BC19" s="12"/>
      <c r="BD19" s="12"/>
      <c r="BE19" s="12"/>
      <c r="BF19" s="40"/>
      <c r="BH19"/>
      <c r="BI19" s="11"/>
      <c r="BJ19" s="11"/>
      <c r="BK19" s="11"/>
      <c r="BL19" s="11"/>
      <c r="BM19" s="11"/>
      <c r="BN19" s="11"/>
      <c r="BO19" s="11"/>
      <c r="BP19" s="11"/>
      <c r="BQ19" s="56"/>
      <c r="BR19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41"/>
      <c r="CH19" s="12"/>
      <c r="CI19" s="12"/>
      <c r="CJ19" s="12"/>
      <c r="CK19" s="11"/>
      <c r="CL19" s="49"/>
      <c r="CM19" s="51"/>
      <c r="CN19" s="49">
        <f t="shared" si="10"/>
        <v>0</v>
      </c>
      <c r="CO19" s="11"/>
      <c r="CP19" s="11"/>
      <c r="CQ19" s="11"/>
    </row>
    <row r="20" spans="1:95" s="57" customFormat="1" ht="24.75" customHeight="1">
      <c r="A20" s="58"/>
      <c r="B20" s="59"/>
      <c r="C20" s="60">
        <f>SUM(C4:C18)/14</f>
        <v>0.30526785714285715</v>
      </c>
      <c r="D20" s="61">
        <f>SUM(D4:D18)/14</f>
        <v>0.3127142857142857</v>
      </c>
      <c r="E20" s="62">
        <f>SUM(E4:E18)/14</f>
        <v>0.2019787644787645</v>
      </c>
      <c r="F20" s="57" t="s">
        <v>18</v>
      </c>
      <c r="G20" s="63">
        <f>SUM(G4:G18)/14</f>
        <v>0.8199609073359074</v>
      </c>
      <c r="I20" s="64" t="s">
        <v>19</v>
      </c>
      <c r="J20" s="8"/>
      <c r="K20" s="65"/>
      <c r="L20" s="66"/>
      <c r="M20" s="59"/>
      <c r="N20" s="60">
        <f>SUM(N4:N18)/14</f>
        <v>0.763169642857143</v>
      </c>
      <c r="O20" s="61">
        <f>SUM(O4:O18)/14</f>
        <v>0.8934693877551021</v>
      </c>
      <c r="P20" s="62">
        <f>SUM(P4:P18)/14</f>
        <v>0.807915057915058</v>
      </c>
      <c r="Q20" s="98">
        <f>SUM(Q4:Q18)/14</f>
        <v>0</v>
      </c>
      <c r="R20" s="59"/>
      <c r="S20" s="108">
        <f>SUM(S4:S17)/15</f>
        <v>2</v>
      </c>
      <c r="T20" s="109">
        <f>SUM(T4:T17)/15</f>
        <v>42.46666666666667</v>
      </c>
      <c r="U20" s="109">
        <f>SUM(U4:U17)/20</f>
        <v>0</v>
      </c>
      <c r="V20" s="109">
        <f>SUM(V4:V17)/22</f>
        <v>0</v>
      </c>
      <c r="W20" s="109">
        <f>SUM(W4:W17)/17</f>
        <v>0</v>
      </c>
      <c r="X20" s="110"/>
      <c r="Y20" s="59"/>
      <c r="Z20" s="10"/>
      <c r="AA20" s="59"/>
      <c r="AB20" s="59"/>
      <c r="AR20" s="67"/>
      <c r="AW20" s="10"/>
      <c r="AX20" s="59"/>
      <c r="AY20" s="59"/>
      <c r="AZ20" s="59"/>
      <c r="BA20" s="59"/>
      <c r="BB20" s="10"/>
      <c r="BC20" s="10"/>
      <c r="BD20" s="10"/>
      <c r="BE20" s="10"/>
      <c r="BF20" s="68"/>
      <c r="BH20" s="59"/>
      <c r="BI20" s="59"/>
      <c r="BJ20" s="59"/>
      <c r="BK20" s="59"/>
      <c r="BL20" s="59"/>
      <c r="BM20" s="59"/>
      <c r="BN20" s="59"/>
      <c r="BO20" s="59"/>
      <c r="BP20" s="59"/>
      <c r="BQ20" s="70"/>
      <c r="BR20" s="59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69"/>
      <c r="CH20" s="10"/>
      <c r="CI20" s="10"/>
      <c r="CJ20" s="10"/>
      <c r="CK20" s="59"/>
      <c r="CL20" s="71"/>
      <c r="CM20" s="72"/>
      <c r="CN20" s="71"/>
      <c r="CO20" s="59"/>
      <c r="CP20" s="59"/>
      <c r="CQ20" s="59"/>
    </row>
    <row r="21" spans="1:95" s="7" customFormat="1" ht="12.75">
      <c r="A21" s="1"/>
      <c r="B21" s="1"/>
      <c r="E21" s="11"/>
      <c r="G21" s="55"/>
      <c r="I21" s="64" t="s">
        <v>20</v>
      </c>
      <c r="J21" s="8"/>
      <c r="K21" s="65"/>
      <c r="L21" s="66"/>
      <c r="M21" s="11"/>
      <c r="N21" s="11"/>
      <c r="O21" s="11"/>
      <c r="P21" s="11"/>
      <c r="R21" s="11"/>
      <c r="U21" s="1"/>
      <c r="V21" s="1"/>
      <c r="W21" s="1" t="s">
        <v>41</v>
      </c>
      <c r="X21" s="1"/>
      <c r="Y21" s="11"/>
      <c r="Z21" s="1"/>
      <c r="AA21" s="1"/>
      <c r="AB21" s="1"/>
      <c r="AR21" s="73"/>
      <c r="AW21" s="1"/>
      <c r="AX21" s="1"/>
      <c r="AY21" s="1"/>
      <c r="AZ21" s="1"/>
      <c r="BA21" s="1"/>
      <c r="BB21" s="1"/>
      <c r="BC21" s="1"/>
      <c r="BD21" s="1"/>
      <c r="BE21" s="1"/>
      <c r="BF21" s="74"/>
      <c r="BH21" s="1"/>
      <c r="BI21" s="1"/>
      <c r="BJ21" s="1"/>
      <c r="BK21" s="1"/>
      <c r="BL21" s="1"/>
      <c r="BM21" s="1"/>
      <c r="BN21" s="1"/>
      <c r="BO21" s="1"/>
      <c r="BP21" s="11"/>
      <c r="BQ21" s="1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4"/>
      <c r="CH21" s="1"/>
      <c r="CI21" s="1"/>
      <c r="CJ21" s="1"/>
      <c r="CK21" s="17"/>
      <c r="CL21" s="17"/>
      <c r="CM21" s="17"/>
      <c r="CO21" s="11"/>
      <c r="CP21" s="11"/>
      <c r="CQ21" s="11"/>
    </row>
    <row r="22" spans="1:95" s="7" customFormat="1" ht="12.75">
      <c r="A22" s="1"/>
      <c r="B22" s="75" t="s">
        <v>21</v>
      </c>
      <c r="C22" s="76"/>
      <c r="D22" s="76"/>
      <c r="E22" s="77" t="s">
        <v>22</v>
      </c>
      <c r="F22" s="78"/>
      <c r="G22" s="55"/>
      <c r="I22" s="64" t="s">
        <v>23</v>
      </c>
      <c r="J22" s="8"/>
      <c r="K22" s="65"/>
      <c r="L22" s="66"/>
      <c r="M22" s="11"/>
      <c r="N22" s="11"/>
      <c r="O22" s="11"/>
      <c r="P22" s="11"/>
      <c r="R22" s="11"/>
      <c r="U22" s="1"/>
      <c r="V22" s="1"/>
      <c r="W22" s="1"/>
      <c r="X22" s="1"/>
      <c r="Y22" s="11"/>
      <c r="Z22" s="1"/>
      <c r="AA22" s="1"/>
      <c r="AB22" s="1"/>
      <c r="AR22" s="73"/>
      <c r="AW22" s="1"/>
      <c r="AX22" s="1"/>
      <c r="AY22" s="1"/>
      <c r="AZ22" s="1"/>
      <c r="BA22" s="1"/>
      <c r="BB22" s="1"/>
      <c r="BC22" s="1"/>
      <c r="BD22" s="1"/>
      <c r="BE22" s="1"/>
      <c r="BF22" s="74"/>
      <c r="BH22" s="1"/>
      <c r="BI22" s="1"/>
      <c r="BJ22" s="1"/>
      <c r="BK22" s="1"/>
      <c r="BL22" s="1"/>
      <c r="BM22" s="1"/>
      <c r="BN22" s="1"/>
      <c r="BO22" s="1"/>
      <c r="BP22" s="11"/>
      <c r="BQ22" s="1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4"/>
      <c r="CH22" s="1"/>
      <c r="CI22" s="1"/>
      <c r="CJ22" s="1"/>
      <c r="CK22" s="17"/>
      <c r="CL22" s="17"/>
      <c r="CM22" s="17"/>
      <c r="CO22" s="11"/>
      <c r="CP22" s="11"/>
      <c r="CQ22" s="11"/>
    </row>
    <row r="23" spans="1:95" s="7" customFormat="1" ht="12.75">
      <c r="A23" s="1"/>
      <c r="B23" s="79">
        <v>0.9</v>
      </c>
      <c r="C23" s="80">
        <v>1</v>
      </c>
      <c r="D23" s="81" t="s">
        <v>14</v>
      </c>
      <c r="E23" s="99">
        <v>4</v>
      </c>
      <c r="F23" s="115">
        <f>E23/E28</f>
        <v>0.2857142857142857</v>
      </c>
      <c r="G23" s="55"/>
      <c r="I23" s="64" t="s">
        <v>24</v>
      </c>
      <c r="J23" s="8"/>
      <c r="K23" s="65"/>
      <c r="L23" s="66"/>
      <c r="M23" s="11"/>
      <c r="N23" s="11"/>
      <c r="O23" s="11"/>
      <c r="P23" s="11"/>
      <c r="R23" s="11"/>
      <c r="S23" s="111" t="s">
        <v>42</v>
      </c>
      <c r="U23" s="1"/>
      <c r="V23" s="1"/>
      <c r="W23" s="1"/>
      <c r="X23" s="1"/>
      <c r="Y23" s="11"/>
      <c r="Z23" s="1"/>
      <c r="AA23" s="1"/>
      <c r="AB23" s="1"/>
      <c r="AR23" s="73"/>
      <c r="AW23" s="1"/>
      <c r="AX23" s="1"/>
      <c r="AY23" s="1"/>
      <c r="AZ23" s="1"/>
      <c r="BA23" s="1"/>
      <c r="BB23" s="1"/>
      <c r="BC23" s="1"/>
      <c r="BD23" s="1"/>
      <c r="BE23" s="1"/>
      <c r="BF23" s="74"/>
      <c r="BH23" s="1"/>
      <c r="BI23" s="1"/>
      <c r="BJ23" s="1"/>
      <c r="BK23" s="1"/>
      <c r="BL23" s="1"/>
      <c r="BM23" s="1"/>
      <c r="BN23" s="1"/>
      <c r="BO23" s="1"/>
      <c r="BP23" s="11"/>
      <c r="BQ23" s="1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4"/>
      <c r="CH23" s="1"/>
      <c r="CI23" s="1"/>
      <c r="CJ23" s="1"/>
      <c r="CK23" s="17"/>
      <c r="CL23" s="17"/>
      <c r="CM23" s="17"/>
      <c r="CO23" s="11"/>
      <c r="CP23" s="11"/>
      <c r="CQ23" s="11"/>
    </row>
    <row r="24" spans="1:95" s="7" customFormat="1" ht="12.75">
      <c r="A24" s="1"/>
      <c r="B24" s="82">
        <v>0.8</v>
      </c>
      <c r="C24" s="83">
        <v>0.89</v>
      </c>
      <c r="D24" s="84" t="s">
        <v>17</v>
      </c>
      <c r="E24" s="102">
        <v>7</v>
      </c>
      <c r="F24" s="116">
        <f>E24/E28</f>
        <v>0.5</v>
      </c>
      <c r="G24" s="55"/>
      <c r="I24" s="85"/>
      <c r="J24" s="53"/>
      <c r="L24" s="1"/>
      <c r="M24" s="11"/>
      <c r="N24" s="11"/>
      <c r="O24" s="11"/>
      <c r="P24" s="11"/>
      <c r="R24" s="11"/>
      <c r="S24" t="s">
        <v>43</v>
      </c>
      <c r="U24" s="1"/>
      <c r="V24" s="1"/>
      <c r="W24" s="1"/>
      <c r="X24" s="1"/>
      <c r="Y24" s="11"/>
      <c r="Z24" s="1"/>
      <c r="AA24" s="1"/>
      <c r="AB24" s="1"/>
      <c r="AR24" s="73"/>
      <c r="AW24" s="1"/>
      <c r="AX24" s="1"/>
      <c r="AY24" s="1"/>
      <c r="AZ24" s="1"/>
      <c r="BA24" s="1"/>
      <c r="BB24" s="1"/>
      <c r="BC24" s="1"/>
      <c r="BD24" s="1"/>
      <c r="BE24" s="1"/>
      <c r="BF24" s="74"/>
      <c r="BH24" s="1"/>
      <c r="BI24" s="1"/>
      <c r="BJ24" s="1"/>
      <c r="BK24" s="1"/>
      <c r="BL24" s="1"/>
      <c r="BM24" s="1"/>
      <c r="BN24" s="1"/>
      <c r="BO24" s="1"/>
      <c r="BP24" s="11"/>
      <c r="BQ24" s="1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4"/>
      <c r="CH24" s="1"/>
      <c r="CI24" s="1"/>
      <c r="CJ24" s="1"/>
      <c r="CK24" s="17"/>
      <c r="CL24" s="17"/>
      <c r="CM24" s="17"/>
      <c r="CO24" s="11"/>
      <c r="CP24" s="11"/>
      <c r="CQ24" s="11"/>
    </row>
    <row r="25" spans="1:95" s="7" customFormat="1" ht="12.75">
      <c r="A25" s="1"/>
      <c r="B25" s="82">
        <v>0.7</v>
      </c>
      <c r="C25" s="83">
        <v>0.79</v>
      </c>
      <c r="D25" s="86" t="s">
        <v>15</v>
      </c>
      <c r="E25" s="102">
        <v>0</v>
      </c>
      <c r="F25" s="116">
        <f>E25/E28</f>
        <v>0</v>
      </c>
      <c r="G25" s="55"/>
      <c r="I25" s="54" t="s">
        <v>25</v>
      </c>
      <c r="J25" s="87"/>
      <c r="K25" s="9"/>
      <c r="L25" s="88"/>
      <c r="M25" s="11"/>
      <c r="N25" s="11"/>
      <c r="O25" s="11"/>
      <c r="P25" s="11"/>
      <c r="R25" s="11"/>
      <c r="S25" t="s">
        <v>44</v>
      </c>
      <c r="U25" s="1"/>
      <c r="V25" s="1"/>
      <c r="W25" s="1"/>
      <c r="X25" s="1"/>
      <c r="Y25" s="11"/>
      <c r="Z25" s="1"/>
      <c r="AA25" s="1"/>
      <c r="AB25" s="1"/>
      <c r="AR25" s="73"/>
      <c r="AW25" s="1"/>
      <c r="AX25" s="1"/>
      <c r="AY25" s="1"/>
      <c r="AZ25" s="1"/>
      <c r="BA25" s="1"/>
      <c r="BB25" s="1"/>
      <c r="BC25" s="1"/>
      <c r="BD25" s="1"/>
      <c r="BE25" s="1"/>
      <c r="BF25" s="74"/>
      <c r="BH25" s="1"/>
      <c r="BI25" s="1"/>
      <c r="BJ25" s="1"/>
      <c r="BK25" s="1"/>
      <c r="BL25" s="1"/>
      <c r="BM25" s="1"/>
      <c r="BN25" s="1"/>
      <c r="BO25" s="1"/>
      <c r="BP25" s="11"/>
      <c r="BQ25" s="1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4"/>
      <c r="CH25" s="1"/>
      <c r="CI25" s="1"/>
      <c r="CJ25" s="1"/>
      <c r="CK25" s="17"/>
      <c r="CL25" s="17"/>
      <c r="CM25" s="17"/>
      <c r="CO25" s="11"/>
      <c r="CP25" s="11"/>
      <c r="CQ25" s="11"/>
    </row>
    <row r="26" spans="1:95" s="7" customFormat="1" ht="12.75">
      <c r="A26" s="1"/>
      <c r="B26" s="82">
        <v>0.6</v>
      </c>
      <c r="C26" s="83">
        <v>0.69</v>
      </c>
      <c r="D26" s="84" t="s">
        <v>32</v>
      </c>
      <c r="E26" s="102">
        <v>1</v>
      </c>
      <c r="F26" s="116">
        <f>E26/E28</f>
        <v>0.07142857142857142</v>
      </c>
      <c r="G26" s="55"/>
      <c r="I26" s="54" t="s">
        <v>26</v>
      </c>
      <c r="J26" s="87"/>
      <c r="K26" s="9"/>
      <c r="L26" s="88"/>
      <c r="M26" s="11"/>
      <c r="N26" s="11"/>
      <c r="O26" s="11"/>
      <c r="P26" s="11"/>
      <c r="R26" s="11"/>
      <c r="S26" s="112" t="s">
        <v>45</v>
      </c>
      <c r="U26" s="1"/>
      <c r="V26" s="1"/>
      <c r="W26" s="1"/>
      <c r="X26" s="1"/>
      <c r="Y26" s="11"/>
      <c r="Z26" s="1"/>
      <c r="AA26" s="1"/>
      <c r="AB26" s="1"/>
      <c r="AR26" s="73"/>
      <c r="AW26" s="1"/>
      <c r="AX26" s="1"/>
      <c r="AY26" s="1"/>
      <c r="AZ26" s="1"/>
      <c r="BA26" s="1"/>
      <c r="BB26" s="1"/>
      <c r="BC26" s="1"/>
      <c r="BD26" s="1"/>
      <c r="BE26" s="1"/>
      <c r="BF26" s="74"/>
      <c r="BH26" s="1"/>
      <c r="BI26" s="1"/>
      <c r="BJ26" s="1"/>
      <c r="BK26" s="1"/>
      <c r="BL26" s="1"/>
      <c r="BM26" s="1"/>
      <c r="BN26" s="1"/>
      <c r="BO26" s="1"/>
      <c r="BP26" s="11"/>
      <c r="BQ26" s="1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4"/>
      <c r="CH26" s="1"/>
      <c r="CI26" s="1"/>
      <c r="CJ26" s="1"/>
      <c r="CK26" s="17"/>
      <c r="CL26" s="17"/>
      <c r="CM26" s="17"/>
      <c r="CO26" s="11"/>
      <c r="CP26" s="11"/>
      <c r="CQ26" s="11"/>
    </row>
    <row r="27" spans="1:95" s="7" customFormat="1" ht="12.75">
      <c r="A27" s="1"/>
      <c r="B27" s="82">
        <v>0</v>
      </c>
      <c r="C27" s="83">
        <v>0.59</v>
      </c>
      <c r="D27" s="86" t="s">
        <v>16</v>
      </c>
      <c r="E27" s="89">
        <v>2</v>
      </c>
      <c r="F27" s="117">
        <f>E27/E28</f>
        <v>0.14285714285714285</v>
      </c>
      <c r="G27" s="55"/>
      <c r="I27" s="54" t="s">
        <v>28</v>
      </c>
      <c r="J27" s="87"/>
      <c r="K27" s="9"/>
      <c r="L27" s="88"/>
      <c r="M27" s="11"/>
      <c r="N27" s="11"/>
      <c r="O27" s="11"/>
      <c r="P27" s="11"/>
      <c r="R27" s="11"/>
      <c r="S27"/>
      <c r="T27"/>
      <c r="U27"/>
      <c r="V27"/>
      <c r="W27"/>
      <c r="X27"/>
      <c r="Y27" s="11"/>
      <c r="Z27" s="1"/>
      <c r="AA27" s="1"/>
      <c r="AB27" s="1"/>
      <c r="AR27" s="73"/>
      <c r="AW27" s="1"/>
      <c r="AX27" s="1"/>
      <c r="AY27" s="1"/>
      <c r="AZ27" s="1"/>
      <c r="BA27" s="1"/>
      <c r="BB27" s="1"/>
      <c r="BC27" s="1"/>
      <c r="BD27" s="1"/>
      <c r="BE27" s="1"/>
      <c r="BF27" s="74"/>
      <c r="BH27" s="1"/>
      <c r="BI27" s="1"/>
      <c r="BJ27" s="1"/>
      <c r="BK27" s="1"/>
      <c r="BL27" s="1"/>
      <c r="BM27" s="1"/>
      <c r="BN27" s="1"/>
      <c r="BO27" s="1"/>
      <c r="BP27" s="11"/>
      <c r="BQ27" s="1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4"/>
      <c r="CH27" s="1"/>
      <c r="CI27" s="1"/>
      <c r="CJ27" s="1"/>
      <c r="CK27" s="17"/>
      <c r="CL27" s="17"/>
      <c r="CM27" s="17"/>
      <c r="CO27" s="11"/>
      <c r="CP27" s="11"/>
      <c r="CQ27" s="11"/>
    </row>
    <row r="28" spans="1:95" s="7" customFormat="1" ht="12.75">
      <c r="A28" s="1"/>
      <c r="B28" s="89"/>
      <c r="C28" s="90"/>
      <c r="D28" s="91" t="s">
        <v>27</v>
      </c>
      <c r="E28" s="89">
        <f>SUM(E23:E27)</f>
        <v>14</v>
      </c>
      <c r="F28" s="117">
        <f>E28/E28</f>
        <v>1</v>
      </c>
      <c r="G28" s="55"/>
      <c r="J28" s="53"/>
      <c r="L28" s="1"/>
      <c r="M28" s="11"/>
      <c r="N28" s="11"/>
      <c r="O28" s="11"/>
      <c r="P28" s="11"/>
      <c r="R28" s="11"/>
      <c r="S28"/>
      <c r="T28"/>
      <c r="U28"/>
      <c r="V28"/>
      <c r="W28"/>
      <c r="X28"/>
      <c r="Y28" s="11"/>
      <c r="Z28" s="1"/>
      <c r="AA28" s="1"/>
      <c r="AB28" s="1"/>
      <c r="AR28" s="73"/>
      <c r="AW28" s="1"/>
      <c r="AX28" s="1"/>
      <c r="AY28" s="1"/>
      <c r="AZ28" s="1"/>
      <c r="BA28" s="1"/>
      <c r="BB28" s="1"/>
      <c r="BC28" s="1"/>
      <c r="BD28" s="1"/>
      <c r="BE28" s="1"/>
      <c r="BF28" s="74"/>
      <c r="BH28" s="1"/>
      <c r="BI28" s="1"/>
      <c r="BJ28" s="1"/>
      <c r="BK28" s="1"/>
      <c r="BL28" s="1"/>
      <c r="BM28" s="1"/>
      <c r="BN28" s="1"/>
      <c r="BO28" s="1"/>
      <c r="BP28" s="11"/>
      <c r="BQ28" s="1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4"/>
      <c r="CH28" s="1"/>
      <c r="CI28" s="1"/>
      <c r="CJ28" s="1"/>
      <c r="CK28" s="17"/>
      <c r="CL28" s="17"/>
      <c r="CM28" s="17"/>
      <c r="CO28" s="11"/>
      <c r="CP28" s="11"/>
      <c r="CQ28" s="11"/>
    </row>
    <row r="29" spans="1:95" s="7" customFormat="1" ht="12.75">
      <c r="A29" s="1"/>
      <c r="B29" s="1"/>
      <c r="E29" s="11"/>
      <c r="G29" s="55"/>
      <c r="I29" s="92" t="s">
        <v>29</v>
      </c>
      <c r="J29" s="93"/>
      <c r="K29" s="92"/>
      <c r="L29" s="94"/>
      <c r="M29" s="11"/>
      <c r="N29" s="11"/>
      <c r="O29" s="11"/>
      <c r="P29" s="11"/>
      <c r="R29" s="11"/>
      <c r="S29"/>
      <c r="T29"/>
      <c r="U29"/>
      <c r="V29"/>
      <c r="W29"/>
      <c r="X29"/>
      <c r="Y29" s="11"/>
      <c r="Z29" s="1"/>
      <c r="AA29" s="1"/>
      <c r="AB29" s="1"/>
      <c r="AR29" s="73"/>
      <c r="AW29" s="1"/>
      <c r="AX29" s="1"/>
      <c r="AY29" s="1"/>
      <c r="AZ29" s="1"/>
      <c r="BA29" s="1"/>
      <c r="BB29" s="1"/>
      <c r="BC29" s="1"/>
      <c r="BD29" s="1"/>
      <c r="BE29" s="1"/>
      <c r="BF29" s="74"/>
      <c r="BH29" s="1"/>
      <c r="BI29" s="1"/>
      <c r="BJ29" s="1"/>
      <c r="BK29" s="1"/>
      <c r="BL29" s="1"/>
      <c r="BM29" s="1"/>
      <c r="BN29" s="1"/>
      <c r="BO29" s="1"/>
      <c r="BP29" s="11"/>
      <c r="BQ29" s="1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4"/>
      <c r="CH29" s="1"/>
      <c r="CI29" s="1"/>
      <c r="CJ29" s="1"/>
      <c r="CK29" s="17"/>
      <c r="CL29" s="17"/>
      <c r="CM29" s="17"/>
      <c r="CO29" s="11"/>
      <c r="CP29" s="11"/>
      <c r="CQ29" s="11"/>
    </row>
    <row r="30" spans="1:95" s="7" customFormat="1" ht="12.75">
      <c r="A30" s="1"/>
      <c r="B30" s="1"/>
      <c r="E30" s="11"/>
      <c r="G30" s="55"/>
      <c r="I30" s="92" t="s">
        <v>30</v>
      </c>
      <c r="J30" s="93"/>
      <c r="K30" s="92"/>
      <c r="L30" s="94"/>
      <c r="M30" s="11"/>
      <c r="N30" s="11"/>
      <c r="O30" s="11"/>
      <c r="P30" s="11"/>
      <c r="R30" s="11"/>
      <c r="S30"/>
      <c r="T30"/>
      <c r="U30"/>
      <c r="V30"/>
      <c r="W30"/>
      <c r="X30"/>
      <c r="Y30" s="11"/>
      <c r="Z30" s="1"/>
      <c r="AA30" s="1"/>
      <c r="AB30" s="1"/>
      <c r="AR30" s="73"/>
      <c r="AW30" s="1"/>
      <c r="AX30" s="1"/>
      <c r="AY30" s="1"/>
      <c r="AZ30" s="1"/>
      <c r="BA30" s="1"/>
      <c r="BB30" s="1"/>
      <c r="BC30" s="1"/>
      <c r="BD30" s="1"/>
      <c r="BE30" s="1"/>
      <c r="BF30" s="74"/>
      <c r="BH30" s="1"/>
      <c r="BI30" s="1"/>
      <c r="BJ30" s="1"/>
      <c r="BK30" s="1"/>
      <c r="BL30" s="1"/>
      <c r="BM30" s="1"/>
      <c r="BN30" s="1"/>
      <c r="BO30" s="1"/>
      <c r="BP30" s="11"/>
      <c r="BQ30" s="1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4"/>
      <c r="CH30" s="1"/>
      <c r="CI30" s="1"/>
      <c r="CJ30" s="1"/>
      <c r="CK30" s="17"/>
      <c r="CL30" s="17"/>
      <c r="CM30" s="17"/>
      <c r="CO30" s="11"/>
      <c r="CP30" s="11"/>
      <c r="CQ30" s="11"/>
    </row>
    <row r="31" spans="1:95" s="7" customFormat="1" ht="12.75">
      <c r="A31" s="1"/>
      <c r="B31" s="1"/>
      <c r="E31" s="11"/>
      <c r="G31" s="55"/>
      <c r="I31" s="92" t="s">
        <v>31</v>
      </c>
      <c r="J31" s="93"/>
      <c r="K31" s="92"/>
      <c r="L31" s="94"/>
      <c r="M31" s="11"/>
      <c r="N31" s="11"/>
      <c r="O31" s="11"/>
      <c r="P31" s="11"/>
      <c r="R31" s="11"/>
      <c r="S31"/>
      <c r="T31"/>
      <c r="U31"/>
      <c r="V31"/>
      <c r="W31"/>
      <c r="X31"/>
      <c r="Y31" s="11"/>
      <c r="Z31" s="1"/>
      <c r="AA31" s="1"/>
      <c r="AB31" s="1"/>
      <c r="AR31" s="73"/>
      <c r="AW31" s="1"/>
      <c r="AX31" s="1"/>
      <c r="AY31" s="1"/>
      <c r="AZ31" s="1"/>
      <c r="BA31" s="1"/>
      <c r="BB31" s="1"/>
      <c r="BC31" s="1"/>
      <c r="BD31" s="1"/>
      <c r="BE31" s="1"/>
      <c r="BF31" s="74"/>
      <c r="BH31" s="1"/>
      <c r="BI31" s="1"/>
      <c r="BJ31" s="1"/>
      <c r="BK31" s="1"/>
      <c r="BL31" s="1"/>
      <c r="BM31" s="1"/>
      <c r="BN31" s="1"/>
      <c r="BO31" s="1"/>
      <c r="BP31" s="11"/>
      <c r="BQ31" s="1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4"/>
      <c r="CH31" s="1"/>
      <c r="CI31" s="1"/>
      <c r="CJ31" s="1"/>
      <c r="CK31" s="17"/>
      <c r="CL31" s="17"/>
      <c r="CM31" s="17"/>
      <c r="CO31" s="11"/>
      <c r="CP31" s="11"/>
      <c r="CQ31" s="11"/>
    </row>
    <row r="37" spans="2:92" s="7" customFormat="1" ht="12.75">
      <c r="B37" s="120">
        <v>1064150</v>
      </c>
      <c r="C37" s="39">
        <f>AR37*0.4</f>
        <v>0.27142857142857146</v>
      </c>
      <c r="D37" s="40">
        <f>BF37*0.35</f>
        <v>0.301</v>
      </c>
      <c r="E37" s="41">
        <f>CC37*0.25</f>
        <v>0.19473684210526315</v>
      </c>
      <c r="F37" s="42"/>
      <c r="G37" s="43">
        <f>SUM(C37:F37)</f>
        <v>0.7671654135338346</v>
      </c>
      <c r="H37" s="11"/>
      <c r="I37" s="44"/>
      <c r="J37" s="45"/>
      <c r="K37"/>
      <c r="L37" s="96" t="s">
        <v>14</v>
      </c>
      <c r="M37" s="11"/>
      <c r="N37" s="46">
        <f>AR37</f>
        <v>0.6785714285714286</v>
      </c>
      <c r="O37" s="47">
        <f>BF37</f>
        <v>0.86</v>
      </c>
      <c r="P37" s="48">
        <f>CC37</f>
        <v>0.7789473684210526</v>
      </c>
      <c r="Q37" s="49"/>
      <c r="R37" s="11"/>
      <c r="S37" s="102">
        <v>1</v>
      </c>
      <c r="T37" s="58">
        <v>14</v>
      </c>
      <c r="U37" s="5"/>
      <c r="V37" s="5"/>
      <c r="W37" s="5"/>
      <c r="X37" s="84"/>
      <c r="Y37" s="11"/>
      <c r="Z37" s="1">
        <v>5</v>
      </c>
      <c r="AA37" s="120">
        <v>1064150</v>
      </c>
      <c r="AB37">
        <v>80</v>
      </c>
      <c r="AC37" s="14">
        <v>1</v>
      </c>
      <c r="AD37" s="14">
        <v>4</v>
      </c>
      <c r="AE37" s="14">
        <v>3</v>
      </c>
      <c r="AF37" s="14">
        <v>2</v>
      </c>
      <c r="AG37" s="14">
        <v>5</v>
      </c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39">
        <f>SUM(AB37:AQ37)/140</f>
        <v>0.6785714285714286</v>
      </c>
      <c r="AW37" s="12"/>
      <c r="AX37" s="118">
        <v>30</v>
      </c>
      <c r="AY37" s="95">
        <v>50</v>
      </c>
      <c r="AZ37" s="95">
        <v>50</v>
      </c>
      <c r="BA37" s="95">
        <v>35</v>
      </c>
      <c r="BB37" s="1">
        <v>50</v>
      </c>
      <c r="BC37" s="1"/>
      <c r="BD37" s="1"/>
      <c r="BE37" s="12"/>
      <c r="BF37" s="40">
        <f>SUM(AX37:BE37)/250</f>
        <v>0.86</v>
      </c>
      <c r="BH37"/>
      <c r="BI37" s="95">
        <v>100</v>
      </c>
      <c r="BJ37" s="95">
        <v>20</v>
      </c>
      <c r="BK37" s="95">
        <v>20</v>
      </c>
      <c r="BL37" s="118">
        <v>100</v>
      </c>
      <c r="BM37" s="118">
        <v>80</v>
      </c>
      <c r="BN37" s="95">
        <v>20</v>
      </c>
      <c r="BO37" s="95">
        <v>14</v>
      </c>
      <c r="BP37" s="14">
        <v>20</v>
      </c>
      <c r="BQ37" s="14">
        <v>0</v>
      </c>
      <c r="BR37" s="95">
        <v>20</v>
      </c>
      <c r="BS37" s="12">
        <v>50</v>
      </c>
      <c r="BT37" s="12"/>
      <c r="BU37" s="12"/>
      <c r="BV37" s="12"/>
      <c r="BW37" s="12"/>
      <c r="BX37" s="12"/>
      <c r="BY37" s="12"/>
      <c r="BZ37" s="12"/>
      <c r="CA37" s="12"/>
      <c r="CB37" s="12"/>
      <c r="CC37" s="41">
        <f>SUM(BI37:CB37)/570</f>
        <v>0.7789473684210526</v>
      </c>
      <c r="CG37" s="49"/>
      <c r="CH37" s="14"/>
      <c r="CI37" s="12"/>
      <c r="CJ37" s="12"/>
      <c r="CK37" s="11"/>
      <c r="CL37" s="49"/>
      <c r="CM37" s="51"/>
      <c r="CN37" s="49">
        <f>CH37/100</f>
        <v>0</v>
      </c>
    </row>
    <row r="38" spans="2:92" s="7" customFormat="1" ht="12.75">
      <c r="B38" s="120">
        <v>1031317</v>
      </c>
      <c r="C38" s="39">
        <f>AR38*0.4</f>
        <v>0.27571428571428575</v>
      </c>
      <c r="D38" s="40">
        <f>BF38*0.35</f>
        <v>0.35</v>
      </c>
      <c r="E38" s="41">
        <f>CC38*0.25</f>
        <v>0.24517543859649124</v>
      </c>
      <c r="F38" s="42"/>
      <c r="G38" s="43">
        <f>SUM(C38:F38)</f>
        <v>0.8708897243107769</v>
      </c>
      <c r="H38" s="11"/>
      <c r="I38" s="44"/>
      <c r="J38" s="45"/>
      <c r="K38"/>
      <c r="L38" s="96" t="s">
        <v>14</v>
      </c>
      <c r="M38" s="11"/>
      <c r="N38" s="46">
        <f>AR38</f>
        <v>0.6892857142857143</v>
      </c>
      <c r="O38" s="47">
        <f>BF38</f>
        <v>1</v>
      </c>
      <c r="P38" s="48">
        <f>CC38</f>
        <v>0.980701754385965</v>
      </c>
      <c r="Q38" s="49"/>
      <c r="R38" s="11"/>
      <c r="S38" s="102">
        <v>3</v>
      </c>
      <c r="T38" s="1">
        <v>46</v>
      </c>
      <c r="U38" s="5"/>
      <c r="V38" s="5"/>
      <c r="W38" s="5"/>
      <c r="X38" s="84"/>
      <c r="Y38" s="11"/>
      <c r="Z38" s="1">
        <v>7</v>
      </c>
      <c r="AA38" s="120">
        <v>1031317</v>
      </c>
      <c r="AB38" s="118">
        <v>95</v>
      </c>
      <c r="AD38" s="14">
        <v>1.5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R38" s="39">
        <f>SUM(AB38:AQ38)/140</f>
        <v>0.6892857142857143</v>
      </c>
      <c r="AW38" s="12"/>
      <c r="AX38" s="118">
        <v>50</v>
      </c>
      <c r="AY38" s="95">
        <v>50</v>
      </c>
      <c r="AZ38" s="95">
        <v>50</v>
      </c>
      <c r="BA38" s="118">
        <v>50</v>
      </c>
      <c r="BB38" s="1">
        <v>50</v>
      </c>
      <c r="BC38" s="1"/>
      <c r="BD38" s="1"/>
      <c r="BE38" s="12"/>
      <c r="BF38" s="40">
        <f>SUM(AX38:BE38)/250</f>
        <v>1</v>
      </c>
      <c r="BH38"/>
      <c r="BI38" s="95">
        <v>100</v>
      </c>
      <c r="BJ38" s="95">
        <v>20</v>
      </c>
      <c r="BK38" s="95">
        <v>20</v>
      </c>
      <c r="BL38" s="118">
        <v>100</v>
      </c>
      <c r="BM38" s="118">
        <v>95</v>
      </c>
      <c r="BN38" s="95">
        <v>14</v>
      </c>
      <c r="BO38" s="118">
        <v>20</v>
      </c>
      <c r="BP38" s="14">
        <v>20</v>
      </c>
      <c r="BQ38" s="14">
        <v>100</v>
      </c>
      <c r="BR38" s="95">
        <v>20</v>
      </c>
      <c r="BS38" s="12">
        <v>50</v>
      </c>
      <c r="BT38" s="12"/>
      <c r="BU38" s="12"/>
      <c r="BV38" s="12"/>
      <c r="BW38" s="12"/>
      <c r="BX38" s="12"/>
      <c r="BY38" s="12"/>
      <c r="BZ38" s="12"/>
      <c r="CA38" s="12"/>
      <c r="CB38" s="12"/>
      <c r="CC38" s="41">
        <f>SUM(BI38:CB38)/570</f>
        <v>0.980701754385965</v>
      </c>
      <c r="CG38" s="49"/>
      <c r="CI38" s="12"/>
      <c r="CJ38" s="12"/>
      <c r="CK38" s="11"/>
      <c r="CL38" s="49"/>
      <c r="CM38" s="51"/>
      <c r="CN38" s="49">
        <f>CH38/100</f>
        <v>0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&amp;C&amp;F</oddHeader>
    <oddFooter>&amp;Ledwin.lim@sweetwaterschools.org&amp;C&amp;P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Lim</dc:creator>
  <cp:keywords/>
  <dc:description/>
  <cp:lastModifiedBy>Ed Lim</cp:lastModifiedBy>
  <dcterms:created xsi:type="dcterms:W3CDTF">2009-11-19T02:15:27Z</dcterms:created>
  <dcterms:modified xsi:type="dcterms:W3CDTF">2012-12-06T21:28:07Z</dcterms:modified>
  <cp:category/>
  <cp:version/>
  <cp:contentType/>
  <cp:contentStatus/>
</cp:coreProperties>
</file>