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40" yWindow="200" windowWidth="16260" windowHeight="1670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'Sheet1'!$A$1:$Q$30</definedName>
  </definedNames>
  <calcPr fullCalcOnLoad="1"/>
</workbook>
</file>

<file path=xl/sharedStrings.xml><?xml version="1.0" encoding="utf-8"?>
<sst xmlns="http://schemas.openxmlformats.org/spreadsheetml/2006/main" count="122" uniqueCount="67">
  <si>
    <t>ID Num</t>
  </si>
  <si>
    <t>Quiz</t>
  </si>
  <si>
    <t>Wrtng</t>
  </si>
  <si>
    <t>Port.</t>
  </si>
  <si>
    <t>Final</t>
  </si>
  <si>
    <t>SCHOL.</t>
  </si>
  <si>
    <t>Abs</t>
  </si>
  <si>
    <t>T,V</t>
  </si>
  <si>
    <t>LATE</t>
  </si>
  <si>
    <t>Citzn</t>
  </si>
  <si>
    <t>Tests</t>
  </si>
  <si>
    <t>EOC District</t>
  </si>
  <si>
    <t>*</t>
  </si>
  <si>
    <t>**</t>
  </si>
  <si>
    <t>A</t>
  </si>
  <si>
    <t>C</t>
  </si>
  <si>
    <t>F</t>
  </si>
  <si>
    <t>B</t>
  </si>
  <si>
    <t>Ave.:</t>
  </si>
  <si>
    <t>*Absences are OK.</t>
  </si>
  <si>
    <t>Supposedly, you cleared them.</t>
  </si>
  <si>
    <t>Grade Range</t>
  </si>
  <si>
    <t>Students</t>
  </si>
  <si>
    <t>Some kids forge your</t>
  </si>
  <si>
    <t>signatures &amp; clear themselves.</t>
  </si>
  <si>
    <t>** Is this a ditch?</t>
  </si>
  <si>
    <t>Kindly clear this a.s.a.p.</t>
  </si>
  <si>
    <t>Total:</t>
  </si>
  <si>
    <t>1 T or V = D in Citizenshp.</t>
  </si>
  <si>
    <t>*** Students are making</t>
  </si>
  <si>
    <t>up their mega-truancies</t>
  </si>
  <si>
    <t>and mega-lates with me.</t>
  </si>
  <si>
    <t>D</t>
  </si>
  <si>
    <t>Beg.</t>
  </si>
  <si>
    <t>WC</t>
  </si>
  <si>
    <t>2 min.</t>
  </si>
  <si>
    <t>5 min.</t>
  </si>
  <si>
    <t>10 min.</t>
  </si>
  <si>
    <t>20 min.</t>
  </si>
  <si>
    <t>30 min.</t>
  </si>
  <si>
    <t>Writing Sample (Word Count Ave.):</t>
  </si>
  <si>
    <t xml:space="preserve"> </t>
  </si>
  <si>
    <t>Writing Word Count</t>
  </si>
  <si>
    <t>* Quality is more important.</t>
  </si>
  <si>
    <t>I just count words to build</t>
  </si>
  <si>
    <t>confidence.</t>
  </si>
  <si>
    <t>Sub</t>
  </si>
  <si>
    <t>Writing</t>
  </si>
  <si>
    <t>K</t>
  </si>
  <si>
    <t>P</t>
  </si>
  <si>
    <t>Sulat</t>
  </si>
  <si>
    <t>Kal</t>
  </si>
  <si>
    <t>TA 3</t>
  </si>
  <si>
    <t>S 3</t>
  </si>
  <si>
    <t>SLG</t>
  </si>
  <si>
    <t>Subwork</t>
  </si>
  <si>
    <t>S4</t>
  </si>
  <si>
    <t>TA 7</t>
  </si>
  <si>
    <t>S 8</t>
  </si>
  <si>
    <t>TA 8</t>
  </si>
  <si>
    <t>AF</t>
  </si>
  <si>
    <t>Midterm</t>
  </si>
  <si>
    <t>S10</t>
  </si>
  <si>
    <t>S11</t>
  </si>
  <si>
    <t>TA 10</t>
  </si>
  <si>
    <t>TA11</t>
  </si>
  <si>
    <t>As of 4/19/13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</si>
</sst>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m/d;@"/>
    <numFmt numFmtId="167" formatCode="0.0%"/>
    <numFmt numFmtId="168" formatCode="m/d/yyyy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6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10"/>
      <color indexed="10"/>
      <name val="Verdana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9" fontId="2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/>
    </xf>
    <xf numFmtId="9" fontId="2" fillId="0" borderId="8" xfId="0" applyNumberFormat="1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top" wrapText="1"/>
    </xf>
    <xf numFmtId="9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9" fontId="0" fillId="0" borderId="9" xfId="0" applyNumberFormat="1" applyFont="1" applyFill="1" applyBorder="1" applyAlignment="1">
      <alignment horizontal="right"/>
    </xf>
    <xf numFmtId="9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/>
    </xf>
    <xf numFmtId="9" fontId="11" fillId="0" borderId="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 horizontal="center"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9" fontId="0" fillId="0" borderId="5" xfId="0" applyNumberFormat="1" applyFont="1" applyFill="1" applyBorder="1" applyAlignment="1">
      <alignment horizontal="center"/>
    </xf>
    <xf numFmtId="9" fontId="0" fillId="0" borderId="3" xfId="0" applyNumberFormat="1" applyFont="1" applyFill="1" applyBorder="1" applyAlignment="1">
      <alignment horizontal="center"/>
    </xf>
    <xf numFmtId="9" fontId="0" fillId="0" borderId="6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9" fontId="0" fillId="0" borderId="4" xfId="0" applyNumberFormat="1" applyFont="1" applyFill="1" applyBorder="1" applyAlignment="1">
      <alignment horizontal="center"/>
    </xf>
    <xf numFmtId="9" fontId="0" fillId="0" borderId="2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Z37"/>
  <sheetViews>
    <sheetView tabSelected="1" workbookViewId="0" topLeftCell="A1">
      <selection activeCell="R28" sqref="R28"/>
    </sheetView>
  </sheetViews>
  <sheetFormatPr defaultColWidth="11.00390625" defaultRowHeight="12.75"/>
  <cols>
    <col min="1" max="1" width="3.75390625" style="8" customWidth="1"/>
    <col min="2" max="2" width="7.75390625" style="8" customWidth="1"/>
    <col min="3" max="7" width="6.625" style="8" customWidth="1"/>
    <col min="8" max="8" width="2.375" style="8" customWidth="1"/>
    <col min="9" max="11" width="4.75390625" style="8" customWidth="1"/>
    <col min="12" max="12" width="5.625" style="8" customWidth="1"/>
    <col min="13" max="13" width="4.00390625" style="8" customWidth="1"/>
    <col min="14" max="17" width="5.75390625" style="8" customWidth="1"/>
    <col min="18" max="19" width="10.75390625" style="8" customWidth="1"/>
    <col min="20" max="20" width="5.75390625" style="8" customWidth="1"/>
    <col min="21" max="23" width="10.75390625" style="8" customWidth="1"/>
    <col min="24" max="24" width="4.625" style="8" customWidth="1"/>
    <col min="25" max="28" width="10.75390625" style="8" customWidth="1"/>
    <col min="29" max="45" width="5.75390625" style="8" customWidth="1"/>
    <col min="46" max="46" width="7.375" style="8" bestFit="1" customWidth="1"/>
    <col min="47" max="47" width="7.375" style="8" customWidth="1"/>
    <col min="48" max="49" width="5.75390625" style="8" customWidth="1"/>
    <col min="50" max="57" width="10.75390625" style="8" customWidth="1"/>
    <col min="58" max="58" width="6.75390625" style="8" bestFit="1" customWidth="1"/>
    <col min="59" max="60" width="8.625" style="8" customWidth="1"/>
    <col min="61" max="61" width="5.75390625" style="8" customWidth="1"/>
    <col min="62" max="62" width="6.625" style="8" bestFit="1" customWidth="1"/>
    <col min="63" max="63" width="5.25390625" style="8" bestFit="1" customWidth="1"/>
    <col min="64" max="65" width="5.25390625" style="8" customWidth="1"/>
    <col min="66" max="69" width="10.75390625" style="8" customWidth="1"/>
    <col min="70" max="70" width="6.375" style="8" bestFit="1" customWidth="1"/>
    <col min="71" max="74" width="8.625" style="8" customWidth="1"/>
    <col min="75" max="76" width="6.375" style="8" customWidth="1"/>
    <col min="77" max="78" width="5.75390625" style="8" customWidth="1"/>
    <col min="79" max="81" width="10.75390625" style="8" customWidth="1"/>
    <col min="82" max="88" width="8.625" style="8" customWidth="1"/>
    <col min="89" max="16384" width="10.75390625" style="8" customWidth="1"/>
  </cols>
  <sheetData>
    <row r="1" spans="1:104" s="3" customFormat="1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I1" s="24" t="s">
        <v>6</v>
      </c>
      <c r="J1" s="3" t="s">
        <v>7</v>
      </c>
      <c r="K1" s="1" t="s">
        <v>8</v>
      </c>
      <c r="L1" s="10" t="s">
        <v>9</v>
      </c>
      <c r="M1" s="25"/>
      <c r="N1" s="1" t="s">
        <v>1</v>
      </c>
      <c r="O1" s="1" t="s">
        <v>2</v>
      </c>
      <c r="P1" s="1" t="s">
        <v>3</v>
      </c>
      <c r="Q1" s="1" t="s">
        <v>4</v>
      </c>
      <c r="R1" s="25"/>
      <c r="S1" s="26" t="s">
        <v>33</v>
      </c>
      <c r="T1" s="11" t="s">
        <v>34</v>
      </c>
      <c r="U1" s="11" t="s">
        <v>34</v>
      </c>
      <c r="V1" s="11" t="s">
        <v>34</v>
      </c>
      <c r="W1" s="11" t="s">
        <v>34</v>
      </c>
      <c r="X1" s="27" t="s">
        <v>34</v>
      </c>
      <c r="Y1" s="25"/>
      <c r="Z1" s="25"/>
      <c r="AA1" s="1"/>
      <c r="AB1" s="1" t="s">
        <v>0</v>
      </c>
      <c r="AC1" s="1" t="s">
        <v>48</v>
      </c>
      <c r="AD1" s="1" t="s">
        <v>48</v>
      </c>
      <c r="AE1" s="1" t="s">
        <v>49</v>
      </c>
      <c r="AF1" s="1" t="s">
        <v>49</v>
      </c>
      <c r="AG1" s="1" t="s">
        <v>48</v>
      </c>
      <c r="AH1" s="1" t="s">
        <v>48</v>
      </c>
      <c r="AI1" s="1" t="s">
        <v>48</v>
      </c>
      <c r="AJ1" s="1" t="s">
        <v>48</v>
      </c>
      <c r="AK1" s="1" t="s">
        <v>48</v>
      </c>
      <c r="AL1" s="1" t="s">
        <v>48</v>
      </c>
      <c r="AM1" s="1" t="s">
        <v>48</v>
      </c>
      <c r="AN1" s="1" t="s">
        <v>48</v>
      </c>
      <c r="AO1" s="1" t="s">
        <v>48</v>
      </c>
      <c r="AP1" s="1" t="s">
        <v>49</v>
      </c>
      <c r="AQ1" s="1" t="s">
        <v>49</v>
      </c>
      <c r="AR1" s="1" t="s">
        <v>48</v>
      </c>
      <c r="AS1" s="1" t="s">
        <v>48</v>
      </c>
      <c r="AT1" s="1" t="s">
        <v>61</v>
      </c>
      <c r="AU1" s="28" t="s">
        <v>61</v>
      </c>
      <c r="AV1" s="1"/>
      <c r="AW1" s="1"/>
      <c r="AX1" s="4" t="s">
        <v>10</v>
      </c>
      <c r="BF1" s="8" t="s">
        <v>50</v>
      </c>
      <c r="BG1" s="1" t="s">
        <v>53</v>
      </c>
      <c r="BH1" s="1" t="s">
        <v>56</v>
      </c>
      <c r="BI1" s="3" t="s">
        <v>58</v>
      </c>
      <c r="BJ1" s="8" t="s">
        <v>58</v>
      </c>
      <c r="BK1" s="3" t="s">
        <v>58</v>
      </c>
      <c r="BL1" s="28" t="s">
        <v>62</v>
      </c>
      <c r="BM1" s="28" t="s">
        <v>63</v>
      </c>
      <c r="BN1" s="1"/>
      <c r="BO1" s="4" t="s">
        <v>2</v>
      </c>
      <c r="BQ1" s="1"/>
      <c r="BR1" s="8" t="s">
        <v>46</v>
      </c>
      <c r="BS1" s="1" t="s">
        <v>51</v>
      </c>
      <c r="BT1" s="1" t="s">
        <v>52</v>
      </c>
      <c r="BU1" s="1" t="s">
        <v>54</v>
      </c>
      <c r="BV1" s="1" t="s">
        <v>55</v>
      </c>
      <c r="BW1" s="1" t="s">
        <v>51</v>
      </c>
      <c r="BX1" s="1" t="s">
        <v>54</v>
      </c>
      <c r="BY1" s="3" t="s">
        <v>51</v>
      </c>
      <c r="BZ1" s="3" t="s">
        <v>57</v>
      </c>
      <c r="CA1" s="8" t="s">
        <v>59</v>
      </c>
      <c r="CB1" s="8" t="s">
        <v>60</v>
      </c>
      <c r="CC1" s="3" t="s">
        <v>51</v>
      </c>
      <c r="CD1" s="3" t="s">
        <v>59</v>
      </c>
      <c r="CE1" s="8" t="s">
        <v>60</v>
      </c>
      <c r="CF1" s="28" t="s">
        <v>54</v>
      </c>
      <c r="CG1" s="28" t="s">
        <v>64</v>
      </c>
      <c r="CH1" s="28" t="s">
        <v>65</v>
      </c>
      <c r="CI1" s="28" t="s">
        <v>46</v>
      </c>
      <c r="CJ1" s="28" t="s">
        <v>46</v>
      </c>
      <c r="CK1" s="1"/>
      <c r="CL1" s="4" t="str">
        <f>E1</f>
        <v>Port.</v>
      </c>
      <c r="CQ1" s="1" t="s">
        <v>47</v>
      </c>
      <c r="CR1" s="1"/>
      <c r="CS1" s="1"/>
      <c r="CT1" s="5" t="s">
        <v>11</v>
      </c>
      <c r="CU1" s="5"/>
      <c r="CV1" s="5"/>
      <c r="CW1" s="4" t="s">
        <v>4</v>
      </c>
      <c r="CX1" s="25"/>
      <c r="CY1" s="25"/>
      <c r="CZ1" s="25"/>
    </row>
    <row r="2" spans="1:104" s="3" customFormat="1" ht="12.75">
      <c r="A2" s="1"/>
      <c r="B2" s="1"/>
      <c r="C2" s="1"/>
      <c r="D2" s="1"/>
      <c r="E2" s="1"/>
      <c r="F2" s="1"/>
      <c r="G2" s="1"/>
      <c r="H2" s="1"/>
      <c r="I2" s="24" t="s">
        <v>12</v>
      </c>
      <c r="J2" s="3" t="s">
        <v>13</v>
      </c>
      <c r="K2" s="1"/>
      <c r="L2" s="9"/>
      <c r="M2" s="1"/>
      <c r="N2" s="1"/>
      <c r="O2" s="1"/>
      <c r="P2" s="1"/>
      <c r="Q2" s="1"/>
      <c r="R2" s="1"/>
      <c r="S2" s="29" t="s">
        <v>35</v>
      </c>
      <c r="T2" s="28" t="s">
        <v>36</v>
      </c>
      <c r="U2" s="1" t="s">
        <v>36</v>
      </c>
      <c r="V2" s="1" t="s">
        <v>37</v>
      </c>
      <c r="W2" s="1" t="s">
        <v>38</v>
      </c>
      <c r="X2" s="7" t="s">
        <v>39</v>
      </c>
      <c r="Y2" s="1"/>
      <c r="Z2" s="1"/>
      <c r="AA2" s="1"/>
      <c r="AB2" s="1"/>
      <c r="AC2" s="1">
        <v>5</v>
      </c>
      <c r="AD2" s="1">
        <v>5</v>
      </c>
      <c r="AE2" s="1">
        <v>10</v>
      </c>
      <c r="AF2" s="1">
        <v>10</v>
      </c>
      <c r="AG2" s="1">
        <v>5</v>
      </c>
      <c r="AH2" s="1">
        <v>5</v>
      </c>
      <c r="AI2" s="1">
        <v>5</v>
      </c>
      <c r="AJ2" s="1">
        <v>5</v>
      </c>
      <c r="AK2" s="1">
        <v>5</v>
      </c>
      <c r="AL2" s="1">
        <v>5</v>
      </c>
      <c r="AM2" s="1">
        <v>5</v>
      </c>
      <c r="AN2" s="1">
        <v>10</v>
      </c>
      <c r="AO2" s="1">
        <v>10</v>
      </c>
      <c r="AP2" s="1">
        <v>10</v>
      </c>
      <c r="AQ2" s="1">
        <v>10</v>
      </c>
      <c r="AR2" s="1">
        <v>5</v>
      </c>
      <c r="AS2" s="1">
        <v>5</v>
      </c>
      <c r="AT2" s="1">
        <v>20</v>
      </c>
      <c r="AU2" s="30">
        <v>10</v>
      </c>
      <c r="AV2" s="1"/>
      <c r="AW2" s="1"/>
      <c r="AX2" s="31">
        <f>SUM(AC2:AW2)</f>
        <v>145</v>
      </c>
      <c r="BF2" s="8">
        <v>100</v>
      </c>
      <c r="BG2" s="1">
        <v>50</v>
      </c>
      <c r="BH2" s="1">
        <v>50</v>
      </c>
      <c r="BI2" s="3">
        <v>50</v>
      </c>
      <c r="BJ2" s="8">
        <v>50</v>
      </c>
      <c r="BK2" s="3">
        <v>50</v>
      </c>
      <c r="BL2" s="30">
        <v>50</v>
      </c>
      <c r="BM2" s="30">
        <v>50</v>
      </c>
      <c r="BN2" s="1"/>
      <c r="BO2" s="31">
        <f>SUM(BF2:BN2)</f>
        <v>450</v>
      </c>
      <c r="BQ2" s="1"/>
      <c r="BR2" s="8">
        <v>10</v>
      </c>
      <c r="BS2" s="1">
        <v>20</v>
      </c>
      <c r="BT2" s="1">
        <v>100</v>
      </c>
      <c r="BU2" s="1">
        <v>100</v>
      </c>
      <c r="BV2" s="1">
        <v>100</v>
      </c>
      <c r="BW2" s="1">
        <v>20</v>
      </c>
      <c r="BX2" s="1">
        <v>100</v>
      </c>
      <c r="BY2" s="3">
        <v>20</v>
      </c>
      <c r="BZ2" s="3">
        <v>100</v>
      </c>
      <c r="CA2" s="8">
        <v>100</v>
      </c>
      <c r="CB2" s="8">
        <v>160</v>
      </c>
      <c r="CC2" s="3">
        <v>20</v>
      </c>
      <c r="CD2" s="3">
        <v>100</v>
      </c>
      <c r="CE2" s="8">
        <v>160</v>
      </c>
      <c r="CF2" s="30">
        <v>100</v>
      </c>
      <c r="CG2" s="30">
        <v>100</v>
      </c>
      <c r="CH2" s="30">
        <v>100</v>
      </c>
      <c r="CI2" s="30">
        <v>100</v>
      </c>
      <c r="CJ2" s="30">
        <v>100</v>
      </c>
      <c r="CK2" s="1"/>
      <c r="CL2" s="31">
        <f>SUM(BR2:CK2)</f>
        <v>1610</v>
      </c>
      <c r="CQ2" s="20">
        <v>39800</v>
      </c>
      <c r="CR2" s="1"/>
      <c r="CS2" s="1">
        <v>100</v>
      </c>
      <c r="CT2" s="5">
        <v>100</v>
      </c>
      <c r="CU2" s="5"/>
      <c r="CV2" s="5"/>
      <c r="CW2" s="32">
        <f>SUM(CS2:CV2)</f>
        <v>200</v>
      </c>
      <c r="CX2" s="25"/>
      <c r="CY2" s="25"/>
      <c r="CZ2" s="25"/>
    </row>
    <row r="3" spans="1:104" s="3" customFormat="1" ht="12.75">
      <c r="A3" s="1"/>
      <c r="B3" s="1"/>
      <c r="C3" s="33">
        <v>0.4</v>
      </c>
      <c r="D3" s="33">
        <v>0.35</v>
      </c>
      <c r="E3" s="33">
        <v>0.25</v>
      </c>
      <c r="F3" s="33">
        <v>0</v>
      </c>
      <c r="G3" s="33">
        <f aca="true" t="shared" si="0" ref="G3:G15">SUM(C3:F3)</f>
        <v>1</v>
      </c>
      <c r="H3" s="25"/>
      <c r="I3" s="34" t="s">
        <v>66</v>
      </c>
      <c r="J3" s="35"/>
      <c r="K3" s="36"/>
      <c r="L3" s="9"/>
      <c r="M3" s="25"/>
      <c r="N3" s="33">
        <v>1</v>
      </c>
      <c r="O3" s="33">
        <v>1</v>
      </c>
      <c r="P3" s="33">
        <v>1</v>
      </c>
      <c r="Q3" s="33">
        <v>1</v>
      </c>
      <c r="R3" s="25"/>
      <c r="S3" s="37">
        <v>38556</v>
      </c>
      <c r="T3" s="36">
        <v>23990</v>
      </c>
      <c r="U3" s="36">
        <v>38698</v>
      </c>
      <c r="V3" s="36">
        <v>38750</v>
      </c>
      <c r="W3" s="36">
        <v>38122</v>
      </c>
      <c r="X3" s="38">
        <v>37779</v>
      </c>
      <c r="Y3" s="25"/>
      <c r="Z3" s="25"/>
      <c r="AA3" s="1"/>
      <c r="AB3" s="1"/>
      <c r="AC3" s="36">
        <v>39834</v>
      </c>
      <c r="AD3" s="36">
        <v>39840</v>
      </c>
      <c r="AE3" s="36">
        <v>39841</v>
      </c>
      <c r="AF3" s="36">
        <v>39841</v>
      </c>
      <c r="AG3" s="36">
        <v>39843</v>
      </c>
      <c r="AH3" s="36">
        <v>39850</v>
      </c>
      <c r="AI3" s="36">
        <v>39850</v>
      </c>
      <c r="AJ3" s="36">
        <v>39855</v>
      </c>
      <c r="AK3" s="36">
        <v>39855</v>
      </c>
      <c r="AL3" s="36">
        <v>39863</v>
      </c>
      <c r="AM3" s="36">
        <v>39863</v>
      </c>
      <c r="AN3" s="36">
        <v>39869</v>
      </c>
      <c r="AO3" s="36">
        <v>39869</v>
      </c>
      <c r="AP3" s="36">
        <v>39876</v>
      </c>
      <c r="AQ3" s="36">
        <v>39876</v>
      </c>
      <c r="AR3" s="36">
        <v>39906</v>
      </c>
      <c r="AS3" s="36">
        <v>39906</v>
      </c>
      <c r="AT3" s="36">
        <v>39910</v>
      </c>
      <c r="AU3" s="39">
        <v>39912</v>
      </c>
      <c r="AV3" s="36"/>
      <c r="AX3" s="40">
        <f>C3</f>
        <v>0.4</v>
      </c>
      <c r="BF3" s="14">
        <v>39827</v>
      </c>
      <c r="BG3" s="35">
        <v>23776</v>
      </c>
      <c r="BH3" s="35">
        <v>39854</v>
      </c>
      <c r="BI3" s="35">
        <v>39875</v>
      </c>
      <c r="BJ3" s="14">
        <v>39882</v>
      </c>
      <c r="BK3" s="41">
        <v>39903</v>
      </c>
      <c r="BL3" s="28"/>
      <c r="BM3" s="28"/>
      <c r="BN3" s="36"/>
      <c r="BO3" s="40">
        <f>D3</f>
        <v>0.35</v>
      </c>
      <c r="BQ3" s="35"/>
      <c r="BR3" s="14">
        <v>39827</v>
      </c>
      <c r="BS3" s="35">
        <v>23776</v>
      </c>
      <c r="BT3" s="35">
        <v>23776</v>
      </c>
      <c r="BU3" s="35">
        <v>23776</v>
      </c>
      <c r="BV3" s="35">
        <v>23776</v>
      </c>
      <c r="BW3" s="35">
        <v>39854</v>
      </c>
      <c r="BX3" s="35">
        <v>39854</v>
      </c>
      <c r="BY3" s="35">
        <v>39875</v>
      </c>
      <c r="BZ3" s="35">
        <v>39875</v>
      </c>
      <c r="CA3" s="14">
        <v>39882</v>
      </c>
      <c r="CB3" s="14">
        <v>39882</v>
      </c>
      <c r="CC3" s="41">
        <v>39903</v>
      </c>
      <c r="CD3" s="41">
        <v>39903</v>
      </c>
      <c r="CE3" s="14">
        <v>39905</v>
      </c>
      <c r="CF3" s="39">
        <v>39905</v>
      </c>
      <c r="CG3" s="39">
        <v>39910</v>
      </c>
      <c r="CH3" s="39">
        <v>39917</v>
      </c>
      <c r="CI3" s="39">
        <v>39911</v>
      </c>
      <c r="CJ3" s="39">
        <v>39913</v>
      </c>
      <c r="CK3" s="36"/>
      <c r="CL3" s="40">
        <f>E3</f>
        <v>0.25</v>
      </c>
      <c r="CQ3" s="36">
        <v>39800</v>
      </c>
      <c r="CR3" s="36"/>
      <c r="CS3" s="36"/>
      <c r="CT3" s="42"/>
      <c r="CU3" s="42"/>
      <c r="CV3" s="42"/>
      <c r="CW3" s="40">
        <f>F3</f>
        <v>0</v>
      </c>
      <c r="CX3" s="25"/>
      <c r="CY3" s="25"/>
      <c r="CZ3" s="25"/>
    </row>
    <row r="4" spans="1:101" s="3" customFormat="1" ht="12.75">
      <c r="A4" s="6">
        <v>1</v>
      </c>
      <c r="B4" s="43">
        <v>1060554</v>
      </c>
      <c r="C4" s="44">
        <f aca="true" t="shared" si="1" ref="C4:C15">AX4*0.4</f>
        <v>0.4133333333333334</v>
      </c>
      <c r="D4" s="44">
        <f aca="true" t="shared" si="2" ref="D4:D15">BO4*0.35</f>
        <v>0.3422222222222222</v>
      </c>
      <c r="E4" s="44">
        <f aca="true" t="shared" si="3" ref="E4:E15">CL4*0.25</f>
        <v>0.24984276729559748</v>
      </c>
      <c r="F4" s="45"/>
      <c r="G4" s="46">
        <f t="shared" si="0"/>
        <v>1.005398322851153</v>
      </c>
      <c r="H4" s="25"/>
      <c r="I4" s="8"/>
      <c r="J4" s="8"/>
      <c r="K4" s="8"/>
      <c r="L4" s="9" t="s">
        <v>14</v>
      </c>
      <c r="M4" s="25"/>
      <c r="N4" s="47">
        <f aca="true" t="shared" si="4" ref="N4:N15">AX4</f>
        <v>1.0333333333333334</v>
      </c>
      <c r="O4" s="47">
        <f aca="true" t="shared" si="5" ref="O4:O15">BO4</f>
        <v>0.9777777777777777</v>
      </c>
      <c r="P4" s="47">
        <f aca="true" t="shared" si="6" ref="P4:P15">CL4</f>
        <v>0.9993710691823899</v>
      </c>
      <c r="Q4" s="25"/>
      <c r="R4" s="25"/>
      <c r="S4" s="26">
        <v>2</v>
      </c>
      <c r="T4" s="11">
        <v>45</v>
      </c>
      <c r="U4" s="11"/>
      <c r="V4" s="11"/>
      <c r="W4" s="11"/>
      <c r="X4" s="27"/>
      <c r="Y4" s="25"/>
      <c r="Z4" s="25"/>
      <c r="AA4" s="6">
        <v>1</v>
      </c>
      <c r="AB4" s="43">
        <v>1060554</v>
      </c>
      <c r="AC4" s="8">
        <v>6</v>
      </c>
      <c r="AD4" s="8">
        <v>5</v>
      </c>
      <c r="AE4" s="8">
        <v>8</v>
      </c>
      <c r="AF4" s="8">
        <v>8</v>
      </c>
      <c r="AG4" s="8">
        <v>4</v>
      </c>
      <c r="AH4" s="8">
        <v>6</v>
      </c>
      <c r="AI4" s="8">
        <v>6</v>
      </c>
      <c r="AJ4" s="8">
        <v>6</v>
      </c>
      <c r="AK4" s="8">
        <v>6</v>
      </c>
      <c r="AL4" s="8">
        <v>6</v>
      </c>
      <c r="AM4" s="8">
        <v>6</v>
      </c>
      <c r="AN4" s="8">
        <v>7</v>
      </c>
      <c r="AO4" s="8">
        <v>7</v>
      </c>
      <c r="AP4" s="8">
        <v>9</v>
      </c>
      <c r="AQ4" s="8">
        <v>9</v>
      </c>
      <c r="AR4" s="3">
        <v>6</v>
      </c>
      <c r="AS4" s="3">
        <v>6</v>
      </c>
      <c r="AT4" s="3">
        <v>17.5</v>
      </c>
      <c r="AU4" s="28">
        <v>11</v>
      </c>
      <c r="AV4" s="8"/>
      <c r="AX4" s="44">
        <f aca="true" t="shared" si="7" ref="AX4:AX15">SUM(AC4:AW4)/135</f>
        <v>1.0333333333333334</v>
      </c>
      <c r="BF4" s="12">
        <v>95</v>
      </c>
      <c r="BG4" s="8">
        <v>50</v>
      </c>
      <c r="BH4" s="8">
        <v>45</v>
      </c>
      <c r="BI4" s="3">
        <v>50</v>
      </c>
      <c r="BJ4" s="3">
        <v>50</v>
      </c>
      <c r="BK4" s="48">
        <v>50</v>
      </c>
      <c r="BL4" s="28">
        <v>50</v>
      </c>
      <c r="BM4" s="28">
        <v>50</v>
      </c>
      <c r="BN4" s="48"/>
      <c r="BO4" s="44">
        <f aca="true" t="shared" si="8" ref="BO4:BO15">SUM(BF4:BN4)/450</f>
        <v>0.9777777777777777</v>
      </c>
      <c r="BQ4" s="8"/>
      <c r="BR4" s="8">
        <v>9</v>
      </c>
      <c r="BS4" s="8">
        <v>20</v>
      </c>
      <c r="BT4" s="8">
        <v>90</v>
      </c>
      <c r="BU4" s="8">
        <v>100</v>
      </c>
      <c r="BV4" s="8">
        <v>100</v>
      </c>
      <c r="BW4" s="8">
        <v>20</v>
      </c>
      <c r="BX4" s="8">
        <v>100</v>
      </c>
      <c r="BY4" s="3">
        <v>20</v>
      </c>
      <c r="BZ4" s="3">
        <v>100</v>
      </c>
      <c r="CA4" s="3">
        <v>90</v>
      </c>
      <c r="CB4" s="3">
        <v>160</v>
      </c>
      <c r="CC4" s="3">
        <v>20</v>
      </c>
      <c r="CD4" s="3">
        <v>100</v>
      </c>
      <c r="CE4" s="3">
        <v>160</v>
      </c>
      <c r="CF4" s="28">
        <v>100</v>
      </c>
      <c r="CG4" s="28">
        <v>100</v>
      </c>
      <c r="CH4" s="28">
        <v>100</v>
      </c>
      <c r="CI4" s="28">
        <v>100</v>
      </c>
      <c r="CJ4" s="28">
        <v>100</v>
      </c>
      <c r="CK4" s="48"/>
      <c r="CL4" s="44">
        <f aca="true" t="shared" si="9" ref="CL4:CL15">SUM(BR4:CK4)/1590</f>
        <v>0.9993710691823899</v>
      </c>
      <c r="CP4" s="49"/>
      <c r="CR4" s="48"/>
      <c r="CT4" s="48"/>
      <c r="CU4" s="49"/>
      <c r="CV4" s="50"/>
      <c r="CW4" s="49">
        <f aca="true" t="shared" si="10" ref="CW4:CW15">(CS4+CT4)/200</f>
        <v>0</v>
      </c>
    </row>
    <row r="5" spans="1:101" s="3" customFormat="1" ht="12.75">
      <c r="A5" s="6">
        <v>2</v>
      </c>
      <c r="B5" s="43">
        <v>1035681</v>
      </c>
      <c r="C5" s="44">
        <f t="shared" si="1"/>
        <v>0.33185185185185184</v>
      </c>
      <c r="D5" s="44">
        <f t="shared" si="2"/>
        <v>0.33055555555555555</v>
      </c>
      <c r="E5" s="44">
        <f t="shared" si="3"/>
        <v>0.23726415094339623</v>
      </c>
      <c r="F5" s="45"/>
      <c r="G5" s="46">
        <f t="shared" si="0"/>
        <v>0.8996715583508036</v>
      </c>
      <c r="H5" s="25"/>
      <c r="I5" s="8"/>
      <c r="J5" s="8"/>
      <c r="K5" s="8"/>
      <c r="L5" s="9" t="s">
        <v>14</v>
      </c>
      <c r="M5" s="25"/>
      <c r="N5" s="47">
        <f t="shared" si="4"/>
        <v>0.8296296296296296</v>
      </c>
      <c r="O5" s="47">
        <f t="shared" si="5"/>
        <v>0.9444444444444444</v>
      </c>
      <c r="P5" s="47">
        <f t="shared" si="6"/>
        <v>0.9490566037735849</v>
      </c>
      <c r="Q5" s="25"/>
      <c r="R5" s="25"/>
      <c r="S5" s="29">
        <v>0</v>
      </c>
      <c r="T5" s="1">
        <v>40</v>
      </c>
      <c r="U5" s="1"/>
      <c r="V5" s="1"/>
      <c r="W5" s="1"/>
      <c r="X5" s="7"/>
      <c r="Y5" s="25"/>
      <c r="Z5" s="25"/>
      <c r="AA5" s="6">
        <v>2</v>
      </c>
      <c r="AB5" s="43">
        <v>1035681</v>
      </c>
      <c r="AC5" s="12">
        <v>6</v>
      </c>
      <c r="AD5" s="13">
        <v>5.5</v>
      </c>
      <c r="AE5" s="13">
        <v>10</v>
      </c>
      <c r="AF5" s="13">
        <v>10</v>
      </c>
      <c r="AG5" s="13">
        <v>5</v>
      </c>
      <c r="AH5" s="13">
        <v>2</v>
      </c>
      <c r="AI5" s="13">
        <v>2</v>
      </c>
      <c r="AJ5" s="13">
        <v>6</v>
      </c>
      <c r="AK5" s="13">
        <v>6</v>
      </c>
      <c r="AL5" s="13">
        <v>4</v>
      </c>
      <c r="AM5" s="13">
        <v>4</v>
      </c>
      <c r="AN5" s="13">
        <v>4</v>
      </c>
      <c r="AO5" s="13">
        <v>4</v>
      </c>
      <c r="AP5" s="13">
        <v>10</v>
      </c>
      <c r="AQ5" s="13">
        <v>10</v>
      </c>
      <c r="AR5" s="3">
        <v>6</v>
      </c>
      <c r="AS5" s="3">
        <v>6</v>
      </c>
      <c r="AT5" s="3">
        <v>5</v>
      </c>
      <c r="AU5" s="28">
        <v>6.5</v>
      </c>
      <c r="AV5" s="13"/>
      <c r="AX5" s="44">
        <f t="shared" si="7"/>
        <v>0.8296296296296296</v>
      </c>
      <c r="BF5" s="12">
        <v>95</v>
      </c>
      <c r="BG5" s="8">
        <v>35</v>
      </c>
      <c r="BH5" s="8">
        <v>45</v>
      </c>
      <c r="BI5" s="3">
        <v>50</v>
      </c>
      <c r="BJ5" s="3">
        <v>50</v>
      </c>
      <c r="BK5" s="48">
        <v>50</v>
      </c>
      <c r="BL5" s="28">
        <v>50</v>
      </c>
      <c r="BM5" s="28">
        <v>50</v>
      </c>
      <c r="BN5" s="48"/>
      <c r="BO5" s="44">
        <f t="shared" si="8"/>
        <v>0.9444444444444444</v>
      </c>
      <c r="BQ5" s="8"/>
      <c r="BR5" s="8">
        <v>9</v>
      </c>
      <c r="BS5" s="8">
        <v>20</v>
      </c>
      <c r="BT5" s="8">
        <v>100</v>
      </c>
      <c r="BU5" s="8">
        <v>100</v>
      </c>
      <c r="BV5" s="8">
        <v>100</v>
      </c>
      <c r="BW5" s="8">
        <v>20</v>
      </c>
      <c r="BX5" s="8">
        <v>100</v>
      </c>
      <c r="BY5" s="3">
        <v>20</v>
      </c>
      <c r="BZ5" s="3">
        <v>0</v>
      </c>
      <c r="CA5" s="3">
        <v>100</v>
      </c>
      <c r="CB5" s="3">
        <v>160</v>
      </c>
      <c r="CC5" s="3">
        <v>20</v>
      </c>
      <c r="CD5" s="3">
        <v>100</v>
      </c>
      <c r="CE5" s="3">
        <v>160</v>
      </c>
      <c r="CF5" s="28">
        <v>100</v>
      </c>
      <c r="CG5" s="28">
        <v>100</v>
      </c>
      <c r="CH5" s="28">
        <v>100</v>
      </c>
      <c r="CI5" s="28">
        <v>100</v>
      </c>
      <c r="CJ5" s="28">
        <v>100</v>
      </c>
      <c r="CK5" s="48"/>
      <c r="CL5" s="44">
        <f t="shared" si="9"/>
        <v>0.9490566037735849</v>
      </c>
      <c r="CP5" s="49"/>
      <c r="CR5" s="48"/>
      <c r="CT5" s="48"/>
      <c r="CU5" s="49"/>
      <c r="CV5" s="50"/>
      <c r="CW5" s="49">
        <f t="shared" si="10"/>
        <v>0</v>
      </c>
    </row>
    <row r="6" spans="1:101" s="3" customFormat="1" ht="12.75">
      <c r="A6" s="6">
        <v>3</v>
      </c>
      <c r="B6" s="43">
        <v>1025665</v>
      </c>
      <c r="C6" s="44">
        <f t="shared" si="1"/>
        <v>0.2962962962962963</v>
      </c>
      <c r="D6" s="44">
        <f t="shared" si="2"/>
        <v>0.3422222222222222</v>
      </c>
      <c r="E6" s="44">
        <f t="shared" si="3"/>
        <v>0.18852201257861637</v>
      </c>
      <c r="F6" s="45"/>
      <c r="G6" s="46">
        <f t="shared" si="0"/>
        <v>0.8270405310971348</v>
      </c>
      <c r="H6" s="25"/>
      <c r="I6" s="8"/>
      <c r="J6" s="8"/>
      <c r="K6" s="8"/>
      <c r="L6" s="9" t="s">
        <v>17</v>
      </c>
      <c r="M6" s="25"/>
      <c r="N6" s="47">
        <f t="shared" si="4"/>
        <v>0.7407407407407407</v>
      </c>
      <c r="O6" s="47">
        <f t="shared" si="5"/>
        <v>0.9777777777777777</v>
      </c>
      <c r="P6" s="47">
        <f t="shared" si="6"/>
        <v>0.7540880503144655</v>
      </c>
      <c r="Q6" s="25"/>
      <c r="R6" s="25"/>
      <c r="S6" s="29">
        <v>3</v>
      </c>
      <c r="T6" s="1">
        <v>130</v>
      </c>
      <c r="U6" s="1"/>
      <c r="V6" s="1"/>
      <c r="W6" s="1"/>
      <c r="X6" s="7"/>
      <c r="Y6" s="25"/>
      <c r="Z6" s="25"/>
      <c r="AA6" s="6">
        <v>3</v>
      </c>
      <c r="AB6" s="43">
        <v>1025665</v>
      </c>
      <c r="AC6" s="8">
        <v>6</v>
      </c>
      <c r="AD6" s="13">
        <v>4</v>
      </c>
      <c r="AE6" s="13">
        <v>4</v>
      </c>
      <c r="AF6" s="13">
        <v>4</v>
      </c>
      <c r="AG6" s="13">
        <v>3.5</v>
      </c>
      <c r="AH6" s="13">
        <v>4</v>
      </c>
      <c r="AI6" s="13">
        <v>4</v>
      </c>
      <c r="AJ6" s="13">
        <v>6</v>
      </c>
      <c r="AK6" s="13">
        <v>6</v>
      </c>
      <c r="AL6" s="13">
        <v>3</v>
      </c>
      <c r="AM6" s="13">
        <v>3</v>
      </c>
      <c r="AN6" s="13">
        <v>6.5</v>
      </c>
      <c r="AO6" s="13">
        <v>6.5</v>
      </c>
      <c r="AP6" s="13">
        <v>7.25</v>
      </c>
      <c r="AQ6" s="13">
        <v>7.25</v>
      </c>
      <c r="AR6" s="3">
        <v>6</v>
      </c>
      <c r="AS6" s="3">
        <v>6</v>
      </c>
      <c r="AT6" s="3">
        <v>6</v>
      </c>
      <c r="AU6" s="28">
        <v>7</v>
      </c>
      <c r="AV6" s="13"/>
      <c r="AW6" s="51"/>
      <c r="AX6" s="44">
        <f t="shared" si="7"/>
        <v>0.7407407407407407</v>
      </c>
      <c r="BF6" s="12">
        <v>95</v>
      </c>
      <c r="BG6" s="8">
        <v>50</v>
      </c>
      <c r="BH6" s="8">
        <v>45</v>
      </c>
      <c r="BI6" s="3">
        <v>50</v>
      </c>
      <c r="BJ6" s="3">
        <v>50</v>
      </c>
      <c r="BK6" s="48">
        <v>50</v>
      </c>
      <c r="BL6" s="28">
        <v>50</v>
      </c>
      <c r="BM6" s="28">
        <v>50</v>
      </c>
      <c r="BN6" s="48"/>
      <c r="BO6" s="44">
        <f t="shared" si="8"/>
        <v>0.9777777777777777</v>
      </c>
      <c r="BQ6" s="8"/>
      <c r="BR6" s="8">
        <v>9</v>
      </c>
      <c r="BS6" s="8">
        <v>20</v>
      </c>
      <c r="BT6" s="8">
        <v>0</v>
      </c>
      <c r="BU6" s="8">
        <v>100</v>
      </c>
      <c r="BV6" s="8">
        <v>0</v>
      </c>
      <c r="BW6" s="8">
        <v>20</v>
      </c>
      <c r="BX6" s="8">
        <v>70</v>
      </c>
      <c r="BY6" s="3">
        <v>20</v>
      </c>
      <c r="BZ6" s="3">
        <v>70</v>
      </c>
      <c r="CA6" s="3">
        <v>100</v>
      </c>
      <c r="CB6" s="3">
        <v>150</v>
      </c>
      <c r="CC6" s="3">
        <v>20</v>
      </c>
      <c r="CD6" s="3">
        <v>100</v>
      </c>
      <c r="CE6" s="3">
        <v>150</v>
      </c>
      <c r="CF6" s="28">
        <v>70</v>
      </c>
      <c r="CG6" s="28">
        <v>100</v>
      </c>
      <c r="CH6" s="28">
        <v>100</v>
      </c>
      <c r="CI6" s="28">
        <v>100</v>
      </c>
      <c r="CJ6" s="28">
        <v>0</v>
      </c>
      <c r="CK6" s="48"/>
      <c r="CL6" s="44">
        <f t="shared" si="9"/>
        <v>0.7540880503144655</v>
      </c>
      <c r="CP6" s="49"/>
      <c r="CQ6" s="51"/>
      <c r="CR6" s="48"/>
      <c r="CS6" s="51"/>
      <c r="CT6" s="48"/>
      <c r="CU6" s="49"/>
      <c r="CV6" s="50"/>
      <c r="CW6" s="49">
        <f t="shared" si="10"/>
        <v>0</v>
      </c>
    </row>
    <row r="7" spans="1:101" s="3" customFormat="1" ht="12.75">
      <c r="A7" s="15">
        <v>4</v>
      </c>
      <c r="B7" s="43">
        <v>1035734</v>
      </c>
      <c r="C7" s="44">
        <f t="shared" si="1"/>
        <v>0.26666666666666666</v>
      </c>
      <c r="D7" s="44">
        <f t="shared" si="2"/>
        <v>0.28388888888888886</v>
      </c>
      <c r="E7" s="44">
        <f t="shared" si="3"/>
        <v>0.23962264150943396</v>
      </c>
      <c r="F7" s="45"/>
      <c r="G7" s="46">
        <f t="shared" si="0"/>
        <v>0.7901781970649895</v>
      </c>
      <c r="H7" s="25"/>
      <c r="I7" s="8"/>
      <c r="J7" s="8"/>
      <c r="K7" s="8"/>
      <c r="L7" s="9" t="s">
        <v>14</v>
      </c>
      <c r="M7" s="25"/>
      <c r="N7" s="47">
        <f t="shared" si="4"/>
        <v>0.6666666666666666</v>
      </c>
      <c r="O7" s="47">
        <f t="shared" si="5"/>
        <v>0.8111111111111111</v>
      </c>
      <c r="P7" s="47">
        <f t="shared" si="6"/>
        <v>0.9584905660377359</v>
      </c>
      <c r="Q7" s="25"/>
      <c r="R7" s="25"/>
      <c r="S7" s="29">
        <v>1</v>
      </c>
      <c r="T7" s="1">
        <v>31</v>
      </c>
      <c r="U7" s="1"/>
      <c r="V7" s="1"/>
      <c r="W7" s="1"/>
      <c r="X7" s="7"/>
      <c r="Y7" s="25"/>
      <c r="Z7" s="25"/>
      <c r="AA7" s="15">
        <v>4</v>
      </c>
      <c r="AB7" s="43">
        <v>1035734</v>
      </c>
      <c r="AC7" s="12">
        <v>3.5</v>
      </c>
      <c r="AD7" s="13">
        <v>3</v>
      </c>
      <c r="AE7" s="13">
        <v>4.5</v>
      </c>
      <c r="AF7" s="13">
        <v>4.5</v>
      </c>
      <c r="AG7" s="13">
        <v>3.5</v>
      </c>
      <c r="AH7" s="13">
        <v>5</v>
      </c>
      <c r="AI7" s="13">
        <v>5</v>
      </c>
      <c r="AJ7" s="13">
        <v>2</v>
      </c>
      <c r="AK7" s="13">
        <v>2</v>
      </c>
      <c r="AL7" s="13">
        <v>5</v>
      </c>
      <c r="AM7" s="13">
        <v>5</v>
      </c>
      <c r="AN7" s="13">
        <v>7</v>
      </c>
      <c r="AO7" s="13">
        <v>7</v>
      </c>
      <c r="AP7" s="13">
        <v>7.5</v>
      </c>
      <c r="AQ7" s="13">
        <v>7.5</v>
      </c>
      <c r="AR7" s="3">
        <v>3.5</v>
      </c>
      <c r="AS7" s="3">
        <v>3.5</v>
      </c>
      <c r="AT7" s="3">
        <v>7</v>
      </c>
      <c r="AU7" s="28">
        <v>4</v>
      </c>
      <c r="AV7" s="13"/>
      <c r="AX7" s="44">
        <f t="shared" si="7"/>
        <v>0.6666666666666666</v>
      </c>
      <c r="BF7" s="12">
        <v>70</v>
      </c>
      <c r="BG7" s="8">
        <v>40</v>
      </c>
      <c r="BH7" s="8">
        <v>35</v>
      </c>
      <c r="BI7" s="3">
        <v>25</v>
      </c>
      <c r="BJ7" s="3">
        <v>45</v>
      </c>
      <c r="BK7" s="48">
        <v>50</v>
      </c>
      <c r="BL7" s="28">
        <v>50</v>
      </c>
      <c r="BM7" s="28">
        <v>50</v>
      </c>
      <c r="BN7" s="48"/>
      <c r="BO7" s="44">
        <f t="shared" si="8"/>
        <v>0.8111111111111111</v>
      </c>
      <c r="BQ7" s="8"/>
      <c r="BR7" s="8">
        <v>9</v>
      </c>
      <c r="BS7" s="8">
        <v>20</v>
      </c>
      <c r="BT7" s="8">
        <v>100</v>
      </c>
      <c r="BU7" s="8">
        <v>100</v>
      </c>
      <c r="BV7" s="8">
        <v>100</v>
      </c>
      <c r="BW7" s="8">
        <v>20</v>
      </c>
      <c r="BX7" s="8">
        <v>100</v>
      </c>
      <c r="BY7" s="3">
        <v>20</v>
      </c>
      <c r="BZ7" s="3">
        <v>75</v>
      </c>
      <c r="CA7" s="3">
        <v>70</v>
      </c>
      <c r="CB7" s="3">
        <v>160</v>
      </c>
      <c r="CC7" s="3">
        <v>20</v>
      </c>
      <c r="CD7" s="3">
        <v>70</v>
      </c>
      <c r="CE7" s="3">
        <v>160</v>
      </c>
      <c r="CF7" s="28">
        <v>100</v>
      </c>
      <c r="CG7" s="28">
        <v>100</v>
      </c>
      <c r="CH7" s="28">
        <v>100</v>
      </c>
      <c r="CI7" s="28">
        <v>100</v>
      </c>
      <c r="CJ7" s="28">
        <v>100</v>
      </c>
      <c r="CK7" s="48"/>
      <c r="CL7" s="44">
        <f t="shared" si="9"/>
        <v>0.9584905660377359</v>
      </c>
      <c r="CP7" s="49"/>
      <c r="CR7" s="48"/>
      <c r="CT7" s="48"/>
      <c r="CU7" s="49"/>
      <c r="CV7" s="50"/>
      <c r="CW7" s="49">
        <f t="shared" si="10"/>
        <v>0</v>
      </c>
    </row>
    <row r="8" spans="1:101" s="3" customFormat="1" ht="12.75">
      <c r="A8" s="6">
        <v>5</v>
      </c>
      <c r="B8" s="43">
        <v>1025714</v>
      </c>
      <c r="C8" s="44">
        <f t="shared" si="1"/>
        <v>0.2948148148148148</v>
      </c>
      <c r="D8" s="44">
        <f t="shared" si="2"/>
        <v>0.2761111111111111</v>
      </c>
      <c r="E8" s="44">
        <f t="shared" si="3"/>
        <v>0.19827044025157234</v>
      </c>
      <c r="F8" s="45"/>
      <c r="G8" s="46">
        <f t="shared" si="0"/>
        <v>0.7691963661774982</v>
      </c>
      <c r="H8" s="25"/>
      <c r="I8" s="8"/>
      <c r="J8" s="8"/>
      <c r="K8" s="8"/>
      <c r="L8" s="9" t="s">
        <v>14</v>
      </c>
      <c r="M8" s="25"/>
      <c r="N8" s="47">
        <f t="shared" si="4"/>
        <v>0.737037037037037</v>
      </c>
      <c r="O8" s="47">
        <f t="shared" si="5"/>
        <v>0.7888888888888889</v>
      </c>
      <c r="P8" s="47">
        <f t="shared" si="6"/>
        <v>0.7930817610062894</v>
      </c>
      <c r="Q8" s="25"/>
      <c r="R8" s="25"/>
      <c r="S8" s="29">
        <v>18</v>
      </c>
      <c r="T8" s="1">
        <v>53</v>
      </c>
      <c r="U8" s="1"/>
      <c r="V8" s="1"/>
      <c r="W8" s="1"/>
      <c r="X8" s="7"/>
      <c r="Y8" s="25"/>
      <c r="Z8" s="25"/>
      <c r="AA8" s="6">
        <v>5</v>
      </c>
      <c r="AB8" s="43">
        <v>1025714</v>
      </c>
      <c r="AC8" s="8">
        <v>5.5</v>
      </c>
      <c r="AD8" s="13">
        <v>3.5</v>
      </c>
      <c r="AE8" s="13">
        <v>4.5</v>
      </c>
      <c r="AF8" s="13">
        <v>4.5</v>
      </c>
      <c r="AG8" s="13">
        <v>3</v>
      </c>
      <c r="AH8" s="13">
        <v>2</v>
      </c>
      <c r="AI8" s="13">
        <v>2</v>
      </c>
      <c r="AJ8" s="13">
        <v>5</v>
      </c>
      <c r="AK8" s="13">
        <v>5</v>
      </c>
      <c r="AL8" s="13">
        <v>4.5</v>
      </c>
      <c r="AM8" s="13">
        <v>4.5</v>
      </c>
      <c r="AN8" s="13">
        <v>6.5</v>
      </c>
      <c r="AO8" s="13">
        <v>6.5</v>
      </c>
      <c r="AP8" s="13">
        <v>8</v>
      </c>
      <c r="AQ8" s="13">
        <v>8</v>
      </c>
      <c r="AR8" s="3">
        <v>6</v>
      </c>
      <c r="AS8" s="3">
        <v>6</v>
      </c>
      <c r="AT8" s="3">
        <v>6.5</v>
      </c>
      <c r="AU8" s="28">
        <v>8</v>
      </c>
      <c r="AV8" s="13"/>
      <c r="AX8" s="44">
        <f t="shared" si="7"/>
        <v>0.737037037037037</v>
      </c>
      <c r="BF8" s="12">
        <v>90</v>
      </c>
      <c r="BG8" s="8"/>
      <c r="BH8" s="8">
        <v>25</v>
      </c>
      <c r="BI8" s="3">
        <v>50</v>
      </c>
      <c r="BJ8" s="3">
        <v>45</v>
      </c>
      <c r="BK8" s="48">
        <v>50</v>
      </c>
      <c r="BL8" s="28">
        <v>45</v>
      </c>
      <c r="BM8" s="28">
        <v>50</v>
      </c>
      <c r="BN8" s="48"/>
      <c r="BO8" s="44">
        <f t="shared" si="8"/>
        <v>0.7888888888888889</v>
      </c>
      <c r="BQ8" s="8"/>
      <c r="BR8" s="8">
        <v>9</v>
      </c>
      <c r="BS8" s="8">
        <v>14</v>
      </c>
      <c r="BT8" s="8"/>
      <c r="BU8" s="8"/>
      <c r="BV8" s="8">
        <v>100</v>
      </c>
      <c r="BW8" s="8">
        <v>14</v>
      </c>
      <c r="BX8" s="8">
        <v>50</v>
      </c>
      <c r="BY8" s="3">
        <v>20</v>
      </c>
      <c r="BZ8" s="3">
        <v>70</v>
      </c>
      <c r="CA8" s="3">
        <v>100</v>
      </c>
      <c r="CB8" s="3">
        <v>142</v>
      </c>
      <c r="CC8" s="3">
        <v>20</v>
      </c>
      <c r="CD8" s="3">
        <v>100</v>
      </c>
      <c r="CE8" s="3">
        <v>152</v>
      </c>
      <c r="CF8" s="28">
        <v>70</v>
      </c>
      <c r="CG8" s="28">
        <v>100</v>
      </c>
      <c r="CH8" s="28">
        <v>100</v>
      </c>
      <c r="CI8" s="28">
        <v>100</v>
      </c>
      <c r="CJ8" s="28">
        <v>100</v>
      </c>
      <c r="CK8" s="48"/>
      <c r="CL8" s="44">
        <f t="shared" si="9"/>
        <v>0.7930817610062894</v>
      </c>
      <c r="CP8" s="49"/>
      <c r="CR8" s="48"/>
      <c r="CT8" s="48"/>
      <c r="CU8" s="49"/>
      <c r="CV8" s="50"/>
      <c r="CW8" s="49">
        <f t="shared" si="10"/>
        <v>0</v>
      </c>
    </row>
    <row r="9" spans="1:101" s="3" customFormat="1" ht="12.75">
      <c r="A9" s="6">
        <v>6</v>
      </c>
      <c r="B9" s="43">
        <v>1038568</v>
      </c>
      <c r="C9" s="44">
        <f t="shared" si="1"/>
        <v>0.24</v>
      </c>
      <c r="D9" s="44">
        <f t="shared" si="2"/>
        <v>0.2722222222222222</v>
      </c>
      <c r="E9" s="44">
        <f t="shared" si="3"/>
        <v>0.22311320754716982</v>
      </c>
      <c r="F9" s="45"/>
      <c r="G9" s="46">
        <f t="shared" si="0"/>
        <v>0.7353354297693919</v>
      </c>
      <c r="H9" s="25"/>
      <c r="I9" s="8"/>
      <c r="J9" s="8"/>
      <c r="K9" s="8"/>
      <c r="L9" s="9" t="s">
        <v>17</v>
      </c>
      <c r="M9" s="25"/>
      <c r="N9" s="47">
        <f t="shared" si="4"/>
        <v>0.6</v>
      </c>
      <c r="O9" s="47">
        <f t="shared" si="5"/>
        <v>0.7777777777777778</v>
      </c>
      <c r="P9" s="47">
        <f t="shared" si="6"/>
        <v>0.8924528301886793</v>
      </c>
      <c r="Q9" s="25"/>
      <c r="R9" s="25"/>
      <c r="S9" s="29">
        <v>0</v>
      </c>
      <c r="T9" s="1">
        <v>36</v>
      </c>
      <c r="U9" s="1"/>
      <c r="V9" s="1"/>
      <c r="W9" s="1"/>
      <c r="X9" s="7"/>
      <c r="Y9" s="25"/>
      <c r="Z9" s="25"/>
      <c r="AA9" s="6">
        <v>6</v>
      </c>
      <c r="AB9" s="43">
        <v>1038568</v>
      </c>
      <c r="AC9" s="8">
        <v>0.5</v>
      </c>
      <c r="AD9" s="8">
        <v>3</v>
      </c>
      <c r="AE9" s="8">
        <v>0.5</v>
      </c>
      <c r="AF9" s="8">
        <v>0.5</v>
      </c>
      <c r="AG9" s="8">
        <v>1</v>
      </c>
      <c r="AH9" s="8">
        <v>4</v>
      </c>
      <c r="AI9" s="8">
        <v>4</v>
      </c>
      <c r="AJ9" s="8">
        <v>4</v>
      </c>
      <c r="AK9" s="8">
        <v>4</v>
      </c>
      <c r="AL9" s="8">
        <v>6</v>
      </c>
      <c r="AM9" s="8">
        <v>6</v>
      </c>
      <c r="AN9" s="8">
        <v>5</v>
      </c>
      <c r="AO9" s="8">
        <v>5</v>
      </c>
      <c r="AP9" s="8">
        <v>8</v>
      </c>
      <c r="AQ9" s="8">
        <v>8</v>
      </c>
      <c r="AR9" s="3">
        <v>4</v>
      </c>
      <c r="AS9" s="3">
        <v>4</v>
      </c>
      <c r="AT9" s="3">
        <v>6.5</v>
      </c>
      <c r="AU9" s="28">
        <v>7</v>
      </c>
      <c r="AV9" s="8"/>
      <c r="AX9" s="44">
        <f t="shared" si="7"/>
        <v>0.6</v>
      </c>
      <c r="BF9" s="12">
        <v>75</v>
      </c>
      <c r="BG9" s="8">
        <v>50</v>
      </c>
      <c r="BH9" s="8">
        <v>35</v>
      </c>
      <c r="BI9" s="3">
        <v>25</v>
      </c>
      <c r="BJ9" s="3">
        <v>35</v>
      </c>
      <c r="BK9" s="48">
        <v>35</v>
      </c>
      <c r="BL9" s="28">
        <v>45</v>
      </c>
      <c r="BM9" s="28">
        <v>50</v>
      </c>
      <c r="BN9" s="48"/>
      <c r="BO9" s="44">
        <f t="shared" si="8"/>
        <v>0.7777777777777778</v>
      </c>
      <c r="BQ9" s="8"/>
      <c r="BR9" s="8">
        <v>9</v>
      </c>
      <c r="BS9" s="8">
        <v>20</v>
      </c>
      <c r="BT9" s="8">
        <v>100</v>
      </c>
      <c r="BU9" s="8">
        <v>100</v>
      </c>
      <c r="BV9" s="8">
        <v>0</v>
      </c>
      <c r="BW9" s="8">
        <v>20</v>
      </c>
      <c r="BX9" s="8">
        <v>100</v>
      </c>
      <c r="BY9" s="3">
        <v>10</v>
      </c>
      <c r="BZ9" s="3">
        <v>70</v>
      </c>
      <c r="CA9" s="3">
        <v>100</v>
      </c>
      <c r="CB9" s="3">
        <v>160</v>
      </c>
      <c r="CC9" s="3">
        <v>20</v>
      </c>
      <c r="CD9" s="3">
        <v>100</v>
      </c>
      <c r="CE9" s="3">
        <v>160</v>
      </c>
      <c r="CF9" s="28">
        <v>100</v>
      </c>
      <c r="CG9" s="28">
        <v>100</v>
      </c>
      <c r="CH9" s="28">
        <v>50</v>
      </c>
      <c r="CI9" s="28">
        <v>100</v>
      </c>
      <c r="CJ9" s="28">
        <v>100</v>
      </c>
      <c r="CK9" s="48"/>
      <c r="CL9" s="44">
        <f t="shared" si="9"/>
        <v>0.8924528301886793</v>
      </c>
      <c r="CP9" s="49"/>
      <c r="CR9" s="48"/>
      <c r="CT9" s="48"/>
      <c r="CU9" s="49"/>
      <c r="CV9" s="50"/>
      <c r="CW9" s="49">
        <f t="shared" si="10"/>
        <v>0</v>
      </c>
    </row>
    <row r="10" spans="1:101" s="3" customFormat="1" ht="12.75">
      <c r="A10" s="6">
        <v>7</v>
      </c>
      <c r="B10" s="43">
        <v>1035238</v>
      </c>
      <c r="C10" s="44">
        <f t="shared" si="1"/>
        <v>0.27555555555555555</v>
      </c>
      <c r="D10" s="44">
        <f t="shared" si="2"/>
        <v>0.24888888888888888</v>
      </c>
      <c r="E10" s="44">
        <f t="shared" si="3"/>
        <v>0.17987421383647798</v>
      </c>
      <c r="F10" s="45"/>
      <c r="G10" s="46">
        <f t="shared" si="0"/>
        <v>0.7043186582809224</v>
      </c>
      <c r="H10" s="25"/>
      <c r="I10" s="8"/>
      <c r="J10" s="8"/>
      <c r="K10" s="8"/>
      <c r="L10" s="9" t="s">
        <v>17</v>
      </c>
      <c r="M10" s="25"/>
      <c r="N10" s="47">
        <f t="shared" si="4"/>
        <v>0.6888888888888889</v>
      </c>
      <c r="O10" s="47">
        <f t="shared" si="5"/>
        <v>0.7111111111111111</v>
      </c>
      <c r="P10" s="47">
        <f t="shared" si="6"/>
        <v>0.7194968553459119</v>
      </c>
      <c r="Q10" s="25"/>
      <c r="R10" s="25"/>
      <c r="S10" s="29">
        <v>0</v>
      </c>
      <c r="T10" s="1">
        <v>40</v>
      </c>
      <c r="U10" s="1"/>
      <c r="V10" s="1"/>
      <c r="W10" s="1"/>
      <c r="X10" s="7"/>
      <c r="Y10" s="25"/>
      <c r="Z10" s="25"/>
      <c r="AA10" s="6">
        <v>7</v>
      </c>
      <c r="AB10" s="43">
        <v>1035238</v>
      </c>
      <c r="AC10" s="8">
        <v>6</v>
      </c>
      <c r="AD10" s="13">
        <v>5</v>
      </c>
      <c r="AE10" s="13">
        <v>5</v>
      </c>
      <c r="AF10" s="13">
        <v>5</v>
      </c>
      <c r="AG10" s="13">
        <v>4</v>
      </c>
      <c r="AH10" s="13">
        <v>5</v>
      </c>
      <c r="AI10" s="13">
        <v>5</v>
      </c>
      <c r="AJ10" s="13">
        <v>3</v>
      </c>
      <c r="AK10" s="13">
        <v>3</v>
      </c>
      <c r="AL10" s="13">
        <v>2</v>
      </c>
      <c r="AM10" s="13">
        <v>2</v>
      </c>
      <c r="AN10" s="13">
        <v>4</v>
      </c>
      <c r="AO10" s="13">
        <v>4</v>
      </c>
      <c r="AP10" s="13">
        <v>7.5</v>
      </c>
      <c r="AQ10" s="13">
        <v>7.5</v>
      </c>
      <c r="AR10" s="3">
        <v>5.5</v>
      </c>
      <c r="AS10" s="3">
        <v>5.5</v>
      </c>
      <c r="AT10" s="3">
        <v>6</v>
      </c>
      <c r="AU10" s="28">
        <v>8</v>
      </c>
      <c r="AV10" s="13"/>
      <c r="AX10" s="44">
        <f t="shared" si="7"/>
        <v>0.6888888888888889</v>
      </c>
      <c r="BF10" s="22">
        <v>90</v>
      </c>
      <c r="BG10" s="8">
        <v>35</v>
      </c>
      <c r="BH10" s="8">
        <v>45</v>
      </c>
      <c r="BI10" s="3">
        <v>10</v>
      </c>
      <c r="BJ10" s="3">
        <v>50</v>
      </c>
      <c r="BK10" s="48">
        <v>0</v>
      </c>
      <c r="BL10" s="28">
        <v>45</v>
      </c>
      <c r="BM10" s="28">
        <v>45</v>
      </c>
      <c r="BN10" s="48"/>
      <c r="BO10" s="44">
        <f t="shared" si="8"/>
        <v>0.7111111111111111</v>
      </c>
      <c r="BQ10" s="8"/>
      <c r="BR10" s="8">
        <v>9</v>
      </c>
      <c r="BS10" s="8">
        <v>20</v>
      </c>
      <c r="BT10" s="8">
        <v>0</v>
      </c>
      <c r="BU10" s="8">
        <v>70</v>
      </c>
      <c r="BV10" s="8">
        <v>100</v>
      </c>
      <c r="BW10" s="8">
        <v>20</v>
      </c>
      <c r="BX10" s="8">
        <v>100</v>
      </c>
      <c r="BY10" s="3">
        <v>14</v>
      </c>
      <c r="BZ10" s="3">
        <v>0</v>
      </c>
      <c r="CA10" s="3">
        <v>95</v>
      </c>
      <c r="CB10" s="3">
        <v>156</v>
      </c>
      <c r="CC10" s="3">
        <v>20</v>
      </c>
      <c r="CD10" s="3">
        <v>0</v>
      </c>
      <c r="CE10" s="3">
        <v>160</v>
      </c>
      <c r="CF10" s="28">
        <v>100</v>
      </c>
      <c r="CG10" s="28">
        <v>70</v>
      </c>
      <c r="CH10" s="28">
        <v>70</v>
      </c>
      <c r="CI10" s="28">
        <v>70</v>
      </c>
      <c r="CJ10" s="28">
        <v>70</v>
      </c>
      <c r="CK10" s="48"/>
      <c r="CL10" s="44">
        <f t="shared" si="9"/>
        <v>0.7194968553459119</v>
      </c>
      <c r="CP10" s="49"/>
      <c r="CR10" s="48"/>
      <c r="CT10" s="48"/>
      <c r="CU10" s="49"/>
      <c r="CV10" s="50"/>
      <c r="CW10" s="49">
        <f t="shared" si="10"/>
        <v>0</v>
      </c>
    </row>
    <row r="11" spans="1:101" s="3" customFormat="1" ht="12.75">
      <c r="A11" s="17">
        <v>8</v>
      </c>
      <c r="B11" s="43">
        <v>1062569</v>
      </c>
      <c r="C11" s="44">
        <f t="shared" si="1"/>
        <v>0.19851851851851854</v>
      </c>
      <c r="D11" s="44">
        <f t="shared" si="2"/>
        <v>0.2667777777777778</v>
      </c>
      <c r="E11" s="44">
        <f t="shared" si="3"/>
        <v>0.22625786163522013</v>
      </c>
      <c r="F11" s="45"/>
      <c r="G11" s="46">
        <f t="shared" si="0"/>
        <v>0.6915541579315164</v>
      </c>
      <c r="H11" s="25"/>
      <c r="I11" s="8"/>
      <c r="J11" s="8"/>
      <c r="K11" s="8"/>
      <c r="L11" s="9" t="s">
        <v>17</v>
      </c>
      <c r="M11" s="25"/>
      <c r="N11" s="47">
        <f t="shared" si="4"/>
        <v>0.4962962962962963</v>
      </c>
      <c r="O11" s="47">
        <f t="shared" si="5"/>
        <v>0.7622222222222222</v>
      </c>
      <c r="P11" s="47">
        <f t="shared" si="6"/>
        <v>0.9050314465408805</v>
      </c>
      <c r="Q11" s="25"/>
      <c r="R11" s="25"/>
      <c r="S11" s="29">
        <v>2</v>
      </c>
      <c r="T11" s="1">
        <v>45</v>
      </c>
      <c r="U11" s="1"/>
      <c r="V11" s="1"/>
      <c r="W11" s="1"/>
      <c r="X11" s="7"/>
      <c r="Y11" s="25"/>
      <c r="Z11" s="25"/>
      <c r="AA11" s="17">
        <v>8</v>
      </c>
      <c r="AB11" s="43">
        <v>1062569</v>
      </c>
      <c r="AC11" s="8">
        <v>0.5</v>
      </c>
      <c r="AD11" s="13">
        <v>3.5</v>
      </c>
      <c r="AE11" s="13">
        <v>4.5</v>
      </c>
      <c r="AF11" s="13">
        <v>4.5</v>
      </c>
      <c r="AG11" s="13">
        <v>3</v>
      </c>
      <c r="AH11" s="13">
        <v>2</v>
      </c>
      <c r="AI11" s="13">
        <v>2</v>
      </c>
      <c r="AJ11" s="13">
        <v>2</v>
      </c>
      <c r="AK11" s="13">
        <v>2</v>
      </c>
      <c r="AL11" s="13">
        <v>1.5</v>
      </c>
      <c r="AM11" s="13">
        <v>1.5</v>
      </c>
      <c r="AN11" s="13">
        <v>7.5</v>
      </c>
      <c r="AO11" s="13">
        <v>7.5</v>
      </c>
      <c r="AP11" s="13">
        <v>6</v>
      </c>
      <c r="AQ11" s="13">
        <v>6</v>
      </c>
      <c r="AR11" s="3">
        <v>3</v>
      </c>
      <c r="AS11" s="3">
        <v>3</v>
      </c>
      <c r="AT11" s="3">
        <v>4</v>
      </c>
      <c r="AU11" s="28">
        <v>3</v>
      </c>
      <c r="AV11" s="13"/>
      <c r="AX11" s="44">
        <f t="shared" si="7"/>
        <v>0.4962962962962963</v>
      </c>
      <c r="BF11" s="12">
        <v>75</v>
      </c>
      <c r="BG11" s="8">
        <v>35</v>
      </c>
      <c r="BH11" s="8">
        <v>45</v>
      </c>
      <c r="BI11" s="3">
        <v>35</v>
      </c>
      <c r="BJ11" s="3">
        <v>48</v>
      </c>
      <c r="BK11" s="48">
        <v>35</v>
      </c>
      <c r="BL11" s="28">
        <v>35</v>
      </c>
      <c r="BM11" s="28">
        <v>35</v>
      </c>
      <c r="BN11" s="48"/>
      <c r="BO11" s="44">
        <f t="shared" si="8"/>
        <v>0.7622222222222222</v>
      </c>
      <c r="BQ11" s="8"/>
      <c r="BR11" s="8">
        <v>9</v>
      </c>
      <c r="BS11" s="8">
        <v>20</v>
      </c>
      <c r="BT11" s="8">
        <v>70</v>
      </c>
      <c r="BU11" s="8">
        <v>100</v>
      </c>
      <c r="BV11" s="8">
        <v>100</v>
      </c>
      <c r="BW11" s="8">
        <v>20</v>
      </c>
      <c r="BX11" s="8">
        <v>70</v>
      </c>
      <c r="BY11" s="3">
        <v>20</v>
      </c>
      <c r="BZ11" s="3">
        <v>90</v>
      </c>
      <c r="CA11" s="3">
        <v>100</v>
      </c>
      <c r="CB11" s="3">
        <v>160</v>
      </c>
      <c r="CC11" s="3">
        <v>20</v>
      </c>
      <c r="CD11" s="3">
        <v>50</v>
      </c>
      <c r="CE11" s="3">
        <v>140</v>
      </c>
      <c r="CF11" s="28">
        <v>70</v>
      </c>
      <c r="CG11" s="28">
        <v>100</v>
      </c>
      <c r="CH11" s="28">
        <v>100</v>
      </c>
      <c r="CI11" s="28">
        <v>100</v>
      </c>
      <c r="CJ11" s="28">
        <v>100</v>
      </c>
      <c r="CK11" s="48"/>
      <c r="CL11" s="44">
        <f t="shared" si="9"/>
        <v>0.9050314465408805</v>
      </c>
      <c r="CP11" s="49"/>
      <c r="CR11" s="48"/>
      <c r="CT11" s="48"/>
      <c r="CU11" s="49"/>
      <c r="CV11" s="50"/>
      <c r="CW11" s="49">
        <f t="shared" si="10"/>
        <v>0</v>
      </c>
    </row>
    <row r="12" spans="1:101" s="3" customFormat="1" ht="12.75">
      <c r="A12" s="6">
        <v>9</v>
      </c>
      <c r="B12" s="43">
        <v>1038578</v>
      </c>
      <c r="C12" s="44">
        <f t="shared" si="1"/>
        <v>0.21185185185185187</v>
      </c>
      <c r="D12" s="44">
        <f t="shared" si="2"/>
        <v>0.27999999999999997</v>
      </c>
      <c r="E12" s="44">
        <f t="shared" si="3"/>
        <v>0.2007861635220126</v>
      </c>
      <c r="F12" s="45"/>
      <c r="G12" s="46">
        <f t="shared" si="0"/>
        <v>0.6926380153738645</v>
      </c>
      <c r="H12" s="25"/>
      <c r="I12" s="8"/>
      <c r="J12" s="8"/>
      <c r="K12" s="8"/>
      <c r="L12" s="9" t="s">
        <v>14</v>
      </c>
      <c r="M12" s="25"/>
      <c r="N12" s="47">
        <f t="shared" si="4"/>
        <v>0.5296296296296297</v>
      </c>
      <c r="O12" s="47">
        <f t="shared" si="5"/>
        <v>0.8</v>
      </c>
      <c r="P12" s="47">
        <f t="shared" si="6"/>
        <v>0.8031446540880504</v>
      </c>
      <c r="Q12" s="25"/>
      <c r="R12" s="25"/>
      <c r="S12" s="29">
        <v>1</v>
      </c>
      <c r="T12" s="1">
        <v>30</v>
      </c>
      <c r="U12" s="1"/>
      <c r="V12" s="1"/>
      <c r="W12" s="1"/>
      <c r="X12" s="7"/>
      <c r="Y12" s="25"/>
      <c r="Z12" s="25"/>
      <c r="AA12" s="6">
        <v>9</v>
      </c>
      <c r="AB12" s="43">
        <v>1038578</v>
      </c>
      <c r="AC12" s="8">
        <v>3.5</v>
      </c>
      <c r="AD12" s="13">
        <v>4</v>
      </c>
      <c r="AE12" s="13">
        <v>6</v>
      </c>
      <c r="AF12" s="13">
        <v>6</v>
      </c>
      <c r="AG12" s="13">
        <v>3.5</v>
      </c>
      <c r="AH12" s="13">
        <v>0.5</v>
      </c>
      <c r="AI12" s="13">
        <v>0.5</v>
      </c>
      <c r="AJ12" s="13">
        <v>1</v>
      </c>
      <c r="AK12" s="13">
        <v>1</v>
      </c>
      <c r="AL12" s="13">
        <v>4</v>
      </c>
      <c r="AM12" s="13">
        <v>4</v>
      </c>
      <c r="AN12" s="13">
        <v>4</v>
      </c>
      <c r="AO12" s="13">
        <v>4</v>
      </c>
      <c r="AP12" s="21">
        <v>5</v>
      </c>
      <c r="AQ12" s="21">
        <v>5</v>
      </c>
      <c r="AR12" s="3">
        <v>5</v>
      </c>
      <c r="AS12" s="3">
        <v>5</v>
      </c>
      <c r="AT12" s="3">
        <v>4</v>
      </c>
      <c r="AU12" s="28">
        <v>5.5</v>
      </c>
      <c r="AV12" s="13"/>
      <c r="AX12" s="44">
        <f t="shared" si="7"/>
        <v>0.5296296296296297</v>
      </c>
      <c r="BF12" s="12">
        <v>80</v>
      </c>
      <c r="BG12" s="8">
        <v>50</v>
      </c>
      <c r="BH12" s="8">
        <v>45</v>
      </c>
      <c r="BI12" s="3">
        <v>35</v>
      </c>
      <c r="BJ12" s="3">
        <v>35</v>
      </c>
      <c r="BK12" s="48">
        <v>45</v>
      </c>
      <c r="BL12" s="28">
        <v>30</v>
      </c>
      <c r="BM12" s="28">
        <v>40</v>
      </c>
      <c r="BN12" s="48"/>
      <c r="BO12" s="44">
        <f t="shared" si="8"/>
        <v>0.8</v>
      </c>
      <c r="BQ12" s="8"/>
      <c r="BR12" s="8">
        <v>9</v>
      </c>
      <c r="BS12" s="8">
        <v>20</v>
      </c>
      <c r="BT12" s="8">
        <v>70</v>
      </c>
      <c r="BU12" s="8">
        <v>100</v>
      </c>
      <c r="BV12" s="8">
        <v>100</v>
      </c>
      <c r="BW12" s="8">
        <v>20</v>
      </c>
      <c r="BX12" s="8">
        <v>50</v>
      </c>
      <c r="BY12" s="3">
        <v>20</v>
      </c>
      <c r="BZ12" s="3">
        <v>70</v>
      </c>
      <c r="CA12" s="3">
        <v>70</v>
      </c>
      <c r="CB12" s="3">
        <v>134</v>
      </c>
      <c r="CC12" s="3">
        <v>20</v>
      </c>
      <c r="CD12" s="3">
        <v>90</v>
      </c>
      <c r="CE12" s="3">
        <v>154</v>
      </c>
      <c r="CF12" s="28">
        <v>50</v>
      </c>
      <c r="CG12" s="28">
        <v>100</v>
      </c>
      <c r="CH12" s="28">
        <v>0</v>
      </c>
      <c r="CI12" s="28">
        <v>100</v>
      </c>
      <c r="CJ12" s="28">
        <v>100</v>
      </c>
      <c r="CK12" s="48"/>
      <c r="CL12" s="44">
        <f t="shared" si="9"/>
        <v>0.8031446540880504</v>
      </c>
      <c r="CP12" s="49"/>
      <c r="CR12" s="48"/>
      <c r="CT12" s="48"/>
      <c r="CU12" s="49"/>
      <c r="CV12" s="50"/>
      <c r="CW12" s="49">
        <f t="shared" si="10"/>
        <v>0</v>
      </c>
    </row>
    <row r="13" spans="1:101" s="3" customFormat="1" ht="12.75">
      <c r="A13" s="6">
        <v>10</v>
      </c>
      <c r="B13" s="43">
        <v>1035859</v>
      </c>
      <c r="C13" s="44">
        <f t="shared" si="1"/>
        <v>0.20148148148148148</v>
      </c>
      <c r="D13" s="44">
        <f t="shared" si="2"/>
        <v>0.22166666666666665</v>
      </c>
      <c r="E13" s="44">
        <f t="shared" si="3"/>
        <v>0.16981132075471697</v>
      </c>
      <c r="F13" s="45"/>
      <c r="G13" s="46">
        <f t="shared" si="0"/>
        <v>0.5929594689028651</v>
      </c>
      <c r="H13" s="25"/>
      <c r="I13" s="8"/>
      <c r="J13" s="8"/>
      <c r="K13" s="8"/>
      <c r="L13" s="9" t="s">
        <v>14</v>
      </c>
      <c r="M13" s="25"/>
      <c r="N13" s="47">
        <f t="shared" si="4"/>
        <v>0.5037037037037037</v>
      </c>
      <c r="O13" s="47">
        <f t="shared" si="5"/>
        <v>0.6333333333333333</v>
      </c>
      <c r="P13" s="47">
        <f t="shared" si="6"/>
        <v>0.6792452830188679</v>
      </c>
      <c r="Q13" s="25"/>
      <c r="R13" s="25"/>
      <c r="S13" s="29">
        <v>2</v>
      </c>
      <c r="T13" s="1">
        <v>77</v>
      </c>
      <c r="U13" s="1"/>
      <c r="V13" s="1"/>
      <c r="W13" s="1"/>
      <c r="X13" s="7"/>
      <c r="Y13" s="25"/>
      <c r="Z13" s="25"/>
      <c r="AA13" s="6">
        <v>10</v>
      </c>
      <c r="AB13" s="43">
        <v>1035859</v>
      </c>
      <c r="AC13" s="8">
        <v>1</v>
      </c>
      <c r="AD13" s="13">
        <v>3</v>
      </c>
      <c r="AE13" s="13">
        <v>4</v>
      </c>
      <c r="AF13" s="13">
        <v>4</v>
      </c>
      <c r="AG13" s="13">
        <v>2</v>
      </c>
      <c r="AH13" s="13">
        <v>3.5</v>
      </c>
      <c r="AI13" s="13">
        <v>3.5</v>
      </c>
      <c r="AJ13" s="13">
        <v>4</v>
      </c>
      <c r="AK13" s="13">
        <v>4</v>
      </c>
      <c r="AL13" s="13">
        <v>1</v>
      </c>
      <c r="AM13" s="13">
        <v>1</v>
      </c>
      <c r="AN13" s="13">
        <v>5</v>
      </c>
      <c r="AO13" s="13">
        <v>5</v>
      </c>
      <c r="AP13" s="13">
        <v>5</v>
      </c>
      <c r="AQ13" s="13">
        <v>5</v>
      </c>
      <c r="AR13" s="3">
        <v>4</v>
      </c>
      <c r="AS13" s="3">
        <v>4</v>
      </c>
      <c r="AT13" s="21">
        <v>6</v>
      </c>
      <c r="AU13" s="28">
        <v>3</v>
      </c>
      <c r="AV13" s="13"/>
      <c r="AX13" s="44">
        <f t="shared" si="7"/>
        <v>0.5037037037037037</v>
      </c>
      <c r="BF13" s="12">
        <v>90</v>
      </c>
      <c r="BG13" s="8"/>
      <c r="BH13" s="8"/>
      <c r="BI13" s="3">
        <v>35</v>
      </c>
      <c r="BJ13" s="3">
        <v>45</v>
      </c>
      <c r="BK13" s="48">
        <v>45</v>
      </c>
      <c r="BL13" s="28">
        <v>35</v>
      </c>
      <c r="BM13" s="28">
        <v>35</v>
      </c>
      <c r="BN13" s="48"/>
      <c r="BO13" s="44">
        <f t="shared" si="8"/>
        <v>0.6333333333333333</v>
      </c>
      <c r="BQ13" s="8"/>
      <c r="BR13" s="8">
        <v>9</v>
      </c>
      <c r="BS13" s="8">
        <v>14</v>
      </c>
      <c r="BT13" s="8"/>
      <c r="BU13" s="8"/>
      <c r="BV13" s="8"/>
      <c r="BW13" s="8">
        <v>20</v>
      </c>
      <c r="BX13" s="8"/>
      <c r="BY13" s="3">
        <v>20</v>
      </c>
      <c r="BZ13" s="3">
        <v>70</v>
      </c>
      <c r="CA13" s="3">
        <v>90</v>
      </c>
      <c r="CB13" s="3">
        <v>150</v>
      </c>
      <c r="CC13" s="3">
        <v>20</v>
      </c>
      <c r="CD13" s="3">
        <v>90</v>
      </c>
      <c r="CE13" s="3">
        <v>157</v>
      </c>
      <c r="CF13" s="28">
        <v>100</v>
      </c>
      <c r="CG13" s="28">
        <v>70</v>
      </c>
      <c r="CH13" s="28">
        <v>70</v>
      </c>
      <c r="CI13" s="28">
        <v>100</v>
      </c>
      <c r="CJ13" s="28">
        <v>100</v>
      </c>
      <c r="CK13" s="48"/>
      <c r="CL13" s="44">
        <f t="shared" si="9"/>
        <v>0.6792452830188679</v>
      </c>
      <c r="CP13" s="49"/>
      <c r="CR13" s="48"/>
      <c r="CT13" s="48"/>
      <c r="CU13" s="49"/>
      <c r="CV13" s="50"/>
      <c r="CW13" s="49">
        <f t="shared" si="10"/>
        <v>0</v>
      </c>
    </row>
    <row r="14" spans="1:101" s="19" customFormat="1" ht="12.75">
      <c r="A14" s="6">
        <v>11</v>
      </c>
      <c r="B14" s="52">
        <v>1064246</v>
      </c>
      <c r="C14" s="44">
        <f t="shared" si="1"/>
        <v>0.05037037037037037</v>
      </c>
      <c r="D14" s="44">
        <f t="shared" si="2"/>
        <v>0.15944444444444444</v>
      </c>
      <c r="E14" s="44">
        <f t="shared" si="3"/>
        <v>0.11163522012578617</v>
      </c>
      <c r="F14" s="45"/>
      <c r="G14" s="46">
        <f t="shared" si="0"/>
        <v>0.321450034940601</v>
      </c>
      <c r="H14" s="16"/>
      <c r="I14" s="16"/>
      <c r="J14" s="16"/>
      <c r="K14" s="16"/>
      <c r="L14" s="9" t="s">
        <v>14</v>
      </c>
      <c r="M14" s="16"/>
      <c r="N14" s="47">
        <f t="shared" si="4"/>
        <v>0.1259259259259259</v>
      </c>
      <c r="O14" s="47">
        <f t="shared" si="5"/>
        <v>0.45555555555555555</v>
      </c>
      <c r="P14" s="47">
        <f t="shared" si="6"/>
        <v>0.44654088050314467</v>
      </c>
      <c r="Q14" s="16"/>
      <c r="R14" s="16"/>
      <c r="S14" s="18">
        <v>1</v>
      </c>
      <c r="T14" s="17">
        <v>55</v>
      </c>
      <c r="U14" s="17"/>
      <c r="V14" s="17"/>
      <c r="W14" s="17"/>
      <c r="X14" s="53"/>
      <c r="Y14" s="16"/>
      <c r="Z14" s="16"/>
      <c r="AA14" s="6">
        <v>11</v>
      </c>
      <c r="AB14" s="52">
        <v>1064246</v>
      </c>
      <c r="AC14" s="16">
        <v>1</v>
      </c>
      <c r="AD14" s="16">
        <v>1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0.5</v>
      </c>
      <c r="AK14" s="16">
        <v>0.5</v>
      </c>
      <c r="AL14" s="16">
        <v>0</v>
      </c>
      <c r="AM14" s="16">
        <v>0</v>
      </c>
      <c r="AN14" s="16">
        <v>1</v>
      </c>
      <c r="AO14" s="16">
        <v>1</v>
      </c>
      <c r="AP14" s="16">
        <v>0</v>
      </c>
      <c r="AQ14" s="16">
        <v>0</v>
      </c>
      <c r="AR14" s="19">
        <v>2</v>
      </c>
      <c r="AS14" s="19">
        <v>2</v>
      </c>
      <c r="AT14" s="19">
        <v>0</v>
      </c>
      <c r="AU14" s="28">
        <v>1</v>
      </c>
      <c r="AV14" s="16">
        <v>7</v>
      </c>
      <c r="AX14" s="44">
        <f t="shared" si="7"/>
        <v>0.1259259259259259</v>
      </c>
      <c r="BF14" s="23">
        <v>60</v>
      </c>
      <c r="BG14" s="16">
        <v>35</v>
      </c>
      <c r="BH14" s="16">
        <v>25</v>
      </c>
      <c r="BI14" s="19">
        <v>10</v>
      </c>
      <c r="BJ14" s="19">
        <v>0</v>
      </c>
      <c r="BK14" s="19">
        <v>25</v>
      </c>
      <c r="BL14" s="28">
        <v>50</v>
      </c>
      <c r="BM14" s="28">
        <v>0</v>
      </c>
      <c r="BO14" s="44">
        <f t="shared" si="8"/>
        <v>0.45555555555555555</v>
      </c>
      <c r="BR14" s="8">
        <v>9</v>
      </c>
      <c r="BS14" s="16">
        <v>14</v>
      </c>
      <c r="BT14" s="16">
        <v>50</v>
      </c>
      <c r="BU14" s="16">
        <v>70</v>
      </c>
      <c r="BV14" s="16">
        <v>50</v>
      </c>
      <c r="BW14" s="16">
        <v>14</v>
      </c>
      <c r="BX14" s="16">
        <v>70</v>
      </c>
      <c r="BY14" s="19">
        <v>10</v>
      </c>
      <c r="BZ14" s="19">
        <v>0</v>
      </c>
      <c r="CA14" s="19">
        <v>50</v>
      </c>
      <c r="CB14" s="19">
        <v>34</v>
      </c>
      <c r="CC14" s="19">
        <v>14</v>
      </c>
      <c r="CD14" s="16">
        <v>50</v>
      </c>
      <c r="CE14" s="19">
        <v>30</v>
      </c>
      <c r="CF14" s="28">
        <v>70</v>
      </c>
      <c r="CG14" s="28">
        <v>75</v>
      </c>
      <c r="CH14" s="28">
        <v>0</v>
      </c>
      <c r="CI14" s="28">
        <v>100</v>
      </c>
      <c r="CJ14" s="28">
        <v>0</v>
      </c>
      <c r="CK14" s="52"/>
      <c r="CL14" s="44">
        <f t="shared" si="9"/>
        <v>0.44654088050314467</v>
      </c>
      <c r="CP14" s="54"/>
      <c r="CR14" s="52"/>
      <c r="CT14" s="52"/>
      <c r="CU14" s="54"/>
      <c r="CV14" s="55"/>
      <c r="CW14" s="49">
        <f t="shared" si="10"/>
        <v>0</v>
      </c>
    </row>
    <row r="15" spans="1:101" s="3" customFormat="1" ht="12.75">
      <c r="A15" s="6">
        <v>12</v>
      </c>
      <c r="B15" s="43">
        <v>1064148</v>
      </c>
      <c r="C15" s="44">
        <f t="shared" si="1"/>
        <v>0.08148148148148149</v>
      </c>
      <c r="D15" s="44">
        <f t="shared" si="2"/>
        <v>0.12833333333333333</v>
      </c>
      <c r="E15" s="44">
        <f t="shared" si="3"/>
        <v>0.09292452830188679</v>
      </c>
      <c r="F15" s="45"/>
      <c r="G15" s="46">
        <f t="shared" si="0"/>
        <v>0.3027393431167016</v>
      </c>
      <c r="H15" s="25"/>
      <c r="I15" s="8"/>
      <c r="J15" s="8"/>
      <c r="K15" s="8"/>
      <c r="L15" s="9" t="s">
        <v>17</v>
      </c>
      <c r="M15" s="25"/>
      <c r="N15" s="47">
        <f t="shared" si="4"/>
        <v>0.2037037037037037</v>
      </c>
      <c r="O15" s="47">
        <f t="shared" si="5"/>
        <v>0.36666666666666664</v>
      </c>
      <c r="P15" s="47">
        <f t="shared" si="6"/>
        <v>0.37169811320754714</v>
      </c>
      <c r="Q15" s="25"/>
      <c r="R15" s="25"/>
      <c r="S15" s="29">
        <v>0</v>
      </c>
      <c r="T15" s="2">
        <v>1</v>
      </c>
      <c r="U15" s="1"/>
      <c r="V15" s="1"/>
      <c r="W15" s="1"/>
      <c r="X15" s="7"/>
      <c r="Y15" s="25"/>
      <c r="Z15" s="25"/>
      <c r="AA15" s="6">
        <v>12</v>
      </c>
      <c r="AB15" s="43">
        <v>1064148</v>
      </c>
      <c r="AC15" s="8">
        <v>1</v>
      </c>
      <c r="AD15" s="13">
        <v>0</v>
      </c>
      <c r="AE15" s="13">
        <v>2</v>
      </c>
      <c r="AF15" s="13">
        <v>2</v>
      </c>
      <c r="AG15" s="13">
        <v>2.5</v>
      </c>
      <c r="AH15" s="13">
        <v>0</v>
      </c>
      <c r="AI15" s="13">
        <v>0</v>
      </c>
      <c r="AJ15" s="13">
        <v>0</v>
      </c>
      <c r="AK15" s="13">
        <v>0</v>
      </c>
      <c r="AL15" s="13">
        <v>0.25</v>
      </c>
      <c r="AM15" s="13">
        <v>0.25</v>
      </c>
      <c r="AN15" s="13">
        <v>2.5</v>
      </c>
      <c r="AO15" s="13">
        <v>2.5</v>
      </c>
      <c r="AP15" s="13">
        <v>1.5</v>
      </c>
      <c r="AQ15" s="13">
        <v>1.5</v>
      </c>
      <c r="AR15" s="3">
        <v>1.5</v>
      </c>
      <c r="AS15" s="3">
        <v>1.5</v>
      </c>
      <c r="AT15" s="3">
        <v>1</v>
      </c>
      <c r="AU15" s="28">
        <v>0.5</v>
      </c>
      <c r="AV15" s="13">
        <v>7</v>
      </c>
      <c r="AX15" s="44">
        <f t="shared" si="7"/>
        <v>0.2037037037037037</v>
      </c>
      <c r="BF15" s="12">
        <v>60</v>
      </c>
      <c r="BG15" s="8">
        <v>10</v>
      </c>
      <c r="BH15" s="8">
        <v>35</v>
      </c>
      <c r="BI15" s="3">
        <v>35</v>
      </c>
      <c r="BJ15" s="3">
        <v>25</v>
      </c>
      <c r="BK15" s="48">
        <v>0</v>
      </c>
      <c r="BL15" s="28">
        <v>0</v>
      </c>
      <c r="BM15" s="28">
        <v>0</v>
      </c>
      <c r="BN15" s="48"/>
      <c r="BO15" s="44">
        <f t="shared" si="8"/>
        <v>0.36666666666666664</v>
      </c>
      <c r="BQ15" s="8"/>
      <c r="BR15" s="8">
        <v>9</v>
      </c>
      <c r="BS15" s="8">
        <v>10</v>
      </c>
      <c r="BT15" s="8">
        <v>0</v>
      </c>
      <c r="BU15" s="8">
        <v>70</v>
      </c>
      <c r="BV15" s="8">
        <v>70</v>
      </c>
      <c r="BW15" s="8">
        <v>14</v>
      </c>
      <c r="BX15" s="8">
        <v>50</v>
      </c>
      <c r="BY15" s="3">
        <v>14</v>
      </c>
      <c r="BZ15" s="3">
        <v>100</v>
      </c>
      <c r="CA15" s="3">
        <v>70</v>
      </c>
      <c r="CB15" s="3">
        <v>0</v>
      </c>
      <c r="CC15" s="3">
        <v>14</v>
      </c>
      <c r="CD15" s="3">
        <v>0</v>
      </c>
      <c r="CE15" s="3">
        <v>0</v>
      </c>
      <c r="CF15" s="28">
        <v>0</v>
      </c>
      <c r="CG15" s="28">
        <v>70</v>
      </c>
      <c r="CH15" s="28">
        <v>0</v>
      </c>
      <c r="CI15" s="28">
        <v>50</v>
      </c>
      <c r="CJ15" s="28">
        <v>50</v>
      </c>
      <c r="CK15" s="48"/>
      <c r="CL15" s="44">
        <f t="shared" si="9"/>
        <v>0.37169811320754714</v>
      </c>
      <c r="CP15" s="49"/>
      <c r="CR15" s="48"/>
      <c r="CT15" s="48"/>
      <c r="CU15" s="49"/>
      <c r="CV15" s="50"/>
      <c r="CW15" s="49">
        <f t="shared" si="10"/>
        <v>0</v>
      </c>
    </row>
    <row r="16" spans="19:24" ht="12.75">
      <c r="S16" s="56"/>
      <c r="T16" s="13"/>
      <c r="U16" s="13"/>
      <c r="V16" s="13"/>
      <c r="W16" s="13"/>
      <c r="X16" s="57"/>
    </row>
    <row r="17" spans="1:104" s="3" customFormat="1" ht="12.75">
      <c r="A17" s="1"/>
      <c r="B17" s="1"/>
      <c r="E17" s="25"/>
      <c r="G17" s="58"/>
      <c r="I17" s="24"/>
      <c r="K17" s="1"/>
      <c r="L17" s="1"/>
      <c r="M17" s="25"/>
      <c r="N17" s="25"/>
      <c r="O17" s="25"/>
      <c r="P17" s="25"/>
      <c r="Q17" s="25"/>
      <c r="R17" s="25"/>
      <c r="S17" s="59"/>
      <c r="X17" s="60"/>
      <c r="Y17" s="25"/>
      <c r="Z17" s="25"/>
      <c r="AA17" s="4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V17" s="8"/>
      <c r="AX17" s="44"/>
      <c r="BF17" s="25"/>
      <c r="BG17" s="8"/>
      <c r="BH17" s="8"/>
      <c r="BK17" s="48"/>
      <c r="BL17" s="48"/>
      <c r="BM17" s="48"/>
      <c r="BN17" s="48"/>
      <c r="BO17" s="44"/>
      <c r="BQ17" s="8"/>
      <c r="BR17" s="25"/>
      <c r="BS17" s="8"/>
      <c r="BT17" s="8"/>
      <c r="BU17" s="8"/>
      <c r="BV17" s="8"/>
      <c r="BW17" s="25"/>
      <c r="BX17" s="25"/>
      <c r="CD17" s="8"/>
      <c r="CE17" s="8"/>
      <c r="CF17" s="8"/>
      <c r="CG17" s="8"/>
      <c r="CH17" s="8"/>
      <c r="CI17" s="8"/>
      <c r="CJ17" s="8"/>
      <c r="CK17" s="48"/>
      <c r="CL17" s="44"/>
      <c r="CQ17" s="48"/>
      <c r="CR17" s="48"/>
      <c r="CS17" s="48"/>
      <c r="CT17" s="48"/>
      <c r="CU17" s="49"/>
      <c r="CV17" s="50"/>
      <c r="CW17" s="49">
        <f>CQ17/100</f>
        <v>0</v>
      </c>
      <c r="CX17" s="25"/>
      <c r="CY17" s="25"/>
      <c r="CZ17" s="25"/>
    </row>
    <row r="18" spans="1:104" s="3" customFormat="1" ht="12.75">
      <c r="A18" s="1"/>
      <c r="B18" s="1"/>
      <c r="E18" s="25"/>
      <c r="G18" s="58"/>
      <c r="I18" s="24"/>
      <c r="K18" s="1"/>
      <c r="L18" s="1"/>
      <c r="M18" s="25"/>
      <c r="N18" s="25"/>
      <c r="O18" s="25"/>
      <c r="P18" s="25"/>
      <c r="Q18" s="25"/>
      <c r="R18" s="25"/>
      <c r="S18" s="61" t="s">
        <v>40</v>
      </c>
      <c r="U18" s="62"/>
      <c r="V18" s="62"/>
      <c r="W18" s="62"/>
      <c r="X18" s="63"/>
      <c r="Y18" s="25"/>
      <c r="Z18" s="25"/>
      <c r="AA18" s="4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V18" s="8"/>
      <c r="AX18" s="44"/>
      <c r="BF18" s="25"/>
      <c r="BG18" s="8"/>
      <c r="BH18" s="8"/>
      <c r="BK18" s="48"/>
      <c r="BL18" s="48"/>
      <c r="BM18" s="48"/>
      <c r="BN18" s="48"/>
      <c r="BO18" s="44"/>
      <c r="BQ18" s="8"/>
      <c r="BR18" s="25"/>
      <c r="BS18" s="8"/>
      <c r="BT18" s="8"/>
      <c r="BU18" s="8"/>
      <c r="BV18" s="8"/>
      <c r="BW18" s="25"/>
      <c r="BX18" s="25"/>
      <c r="CD18" s="8"/>
      <c r="CE18" s="8"/>
      <c r="CF18" s="8"/>
      <c r="CG18" s="8"/>
      <c r="CH18" s="8"/>
      <c r="CI18" s="8"/>
      <c r="CJ18" s="8"/>
      <c r="CK18" s="48"/>
      <c r="CL18" s="44"/>
      <c r="CQ18" s="48"/>
      <c r="CR18" s="48"/>
      <c r="CS18" s="48"/>
      <c r="CT18" s="48"/>
      <c r="CU18" s="49"/>
      <c r="CV18" s="50"/>
      <c r="CW18" s="49">
        <f>CQ18/100</f>
        <v>0</v>
      </c>
      <c r="CX18" s="25"/>
      <c r="CY18" s="25"/>
      <c r="CZ18" s="25"/>
    </row>
    <row r="19" spans="1:104" s="66" customFormat="1" ht="24.75" customHeight="1">
      <c r="A19" s="2"/>
      <c r="B19" s="64"/>
      <c r="C19" s="65">
        <f>SUM(C4:C17)/G27</f>
        <v>0.23851851851851857</v>
      </c>
      <c r="D19" s="65">
        <f>SUM(D4:D17)/G27</f>
        <v>0.2626944444444444</v>
      </c>
      <c r="E19" s="65">
        <f>SUM(E4:E17)/G27</f>
        <v>0.19316037735849056</v>
      </c>
      <c r="F19" s="66" t="s">
        <v>18</v>
      </c>
      <c r="G19" s="65">
        <f>SUM(G4:G17)/G27</f>
        <v>0.6943733403214535</v>
      </c>
      <c r="I19" s="67" t="s">
        <v>19</v>
      </c>
      <c r="J19" s="24"/>
      <c r="K19" s="3"/>
      <c r="L19" s="1"/>
      <c r="M19" s="64"/>
      <c r="N19" s="65">
        <f>SUM(N4:N17)/G27</f>
        <v>0.5962962962962962</v>
      </c>
      <c r="O19" s="65">
        <f>SUM(O4:O17)/G27</f>
        <v>0.7505555555555556</v>
      </c>
      <c r="P19" s="65">
        <f>SUM(P4:P17)/G27</f>
        <v>0.7726415094339623</v>
      </c>
      <c r="Q19" s="64"/>
      <c r="R19" s="64"/>
      <c r="S19" s="68">
        <f>SUM(S4:S18)/G27</f>
        <v>2.5</v>
      </c>
      <c r="T19" s="69">
        <f>SUM(T4:T18)/G27</f>
        <v>48.583333333333336</v>
      </c>
      <c r="U19" s="70"/>
      <c r="V19" s="70"/>
      <c r="W19" s="70"/>
      <c r="X19" s="71"/>
      <c r="Y19" s="64"/>
      <c r="Z19" s="64"/>
      <c r="AA19" s="10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V19" s="64"/>
      <c r="AX19" s="72"/>
      <c r="BF19" s="64"/>
      <c r="BG19" s="64"/>
      <c r="BH19" s="64"/>
      <c r="BK19" s="10"/>
      <c r="BL19" s="10"/>
      <c r="BM19" s="10"/>
      <c r="BN19" s="10"/>
      <c r="BO19" s="72"/>
      <c r="BQ19" s="64"/>
      <c r="BR19" s="64"/>
      <c r="BS19" s="64"/>
      <c r="BT19" s="64"/>
      <c r="BU19" s="64"/>
      <c r="BV19" s="64"/>
      <c r="BW19" s="64"/>
      <c r="BX19" s="64"/>
      <c r="CD19" s="64"/>
      <c r="CE19" s="64"/>
      <c r="CF19" s="64"/>
      <c r="CG19" s="64"/>
      <c r="CH19" s="64"/>
      <c r="CI19" s="64"/>
      <c r="CJ19" s="64"/>
      <c r="CK19" s="10"/>
      <c r="CL19" s="72"/>
      <c r="CQ19" s="10"/>
      <c r="CR19" s="10"/>
      <c r="CS19" s="10"/>
      <c r="CT19" s="10"/>
      <c r="CU19" s="73"/>
      <c r="CV19" s="74"/>
      <c r="CW19" s="73"/>
      <c r="CX19" s="64"/>
      <c r="CY19" s="64"/>
      <c r="CZ19" s="64"/>
    </row>
    <row r="20" spans="1:104" s="3" customFormat="1" ht="12.75">
      <c r="A20" s="1"/>
      <c r="B20" s="1"/>
      <c r="E20" s="25"/>
      <c r="G20" s="58"/>
      <c r="I20" s="67" t="s">
        <v>20</v>
      </c>
      <c r="J20" s="24"/>
      <c r="L20" s="1"/>
      <c r="M20" s="25"/>
      <c r="N20" s="25"/>
      <c r="O20" s="25"/>
      <c r="P20" s="25"/>
      <c r="R20" s="25"/>
      <c r="U20" s="1"/>
      <c r="V20" s="1"/>
      <c r="W20" s="1" t="s">
        <v>41</v>
      </c>
      <c r="X20" s="1"/>
      <c r="Y20" s="25"/>
      <c r="Z20" s="2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V20" s="1"/>
      <c r="BF20" s="1"/>
      <c r="BG20" s="1"/>
      <c r="BH20" s="1"/>
      <c r="BK20" s="1"/>
      <c r="BL20" s="1"/>
      <c r="BM20" s="1"/>
      <c r="BN20" s="1"/>
      <c r="BQ20" s="1"/>
      <c r="BR20" s="1"/>
      <c r="BS20" s="1"/>
      <c r="BT20" s="1"/>
      <c r="BU20" s="1"/>
      <c r="BV20" s="1"/>
      <c r="BW20" s="1"/>
      <c r="BX20" s="1"/>
      <c r="CD20" s="1"/>
      <c r="CE20" s="1"/>
      <c r="CF20" s="1"/>
      <c r="CG20" s="1"/>
      <c r="CH20" s="1"/>
      <c r="CI20" s="1"/>
      <c r="CJ20" s="1"/>
      <c r="CK20" s="1"/>
      <c r="CL20" s="1"/>
      <c r="CQ20" s="1"/>
      <c r="CR20" s="1"/>
      <c r="CS20" s="1"/>
      <c r="CT20" s="5"/>
      <c r="CU20" s="5"/>
      <c r="CV20" s="5"/>
      <c r="CX20" s="25"/>
      <c r="CY20" s="25"/>
      <c r="CZ20" s="25"/>
    </row>
    <row r="21" spans="1:104" s="3" customFormat="1" ht="12.75">
      <c r="A21" s="1"/>
      <c r="B21" s="75" t="s">
        <v>21</v>
      </c>
      <c r="C21" s="76"/>
      <c r="D21" s="76"/>
      <c r="E21" s="77" t="s">
        <v>22</v>
      </c>
      <c r="F21" s="78"/>
      <c r="G21" s="58"/>
      <c r="I21" s="67" t="s">
        <v>23</v>
      </c>
      <c r="J21" s="24"/>
      <c r="L21" s="1"/>
      <c r="M21" s="25"/>
      <c r="N21" s="25"/>
      <c r="O21" s="25"/>
      <c r="P21" s="25"/>
      <c r="R21" s="25"/>
      <c r="U21" s="1"/>
      <c r="V21" s="1"/>
      <c r="W21" s="1"/>
      <c r="X21" s="1"/>
      <c r="Y21" s="25"/>
      <c r="Z21" s="2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V21" s="1"/>
      <c r="BF21" s="1"/>
      <c r="BG21" s="1"/>
      <c r="BH21" s="1"/>
      <c r="BK21" s="1"/>
      <c r="BL21" s="1"/>
      <c r="BM21" s="1"/>
      <c r="BN21" s="1"/>
      <c r="BQ21" s="1"/>
      <c r="BR21" s="1"/>
      <c r="BS21" s="1"/>
      <c r="BT21" s="1"/>
      <c r="BU21" s="1"/>
      <c r="BV21" s="1"/>
      <c r="BW21" s="1"/>
      <c r="BX21" s="1"/>
      <c r="CD21" s="1"/>
      <c r="CE21" s="1"/>
      <c r="CF21" s="1"/>
      <c r="CG21" s="1"/>
      <c r="CH21" s="1"/>
      <c r="CI21" s="1"/>
      <c r="CJ21" s="1"/>
      <c r="CK21" s="1"/>
      <c r="CL21" s="1"/>
      <c r="CQ21" s="1"/>
      <c r="CR21" s="1"/>
      <c r="CS21" s="1"/>
      <c r="CT21" s="5"/>
      <c r="CU21" s="5"/>
      <c r="CV21" s="5"/>
      <c r="CX21" s="25"/>
      <c r="CY21" s="25"/>
      <c r="CZ21" s="25"/>
    </row>
    <row r="22" spans="1:104" s="3" customFormat="1" ht="12.75">
      <c r="A22" s="1"/>
      <c r="B22" s="79">
        <v>0.9</v>
      </c>
      <c r="C22" s="80">
        <v>1</v>
      </c>
      <c r="D22" s="27" t="s">
        <v>14</v>
      </c>
      <c r="E22" s="26">
        <v>2</v>
      </c>
      <c r="F22" s="81">
        <f>E22/E27</f>
        <v>0.16666666666666666</v>
      </c>
      <c r="G22" s="58"/>
      <c r="I22" s="67" t="s">
        <v>24</v>
      </c>
      <c r="J22" s="24"/>
      <c r="L22" s="1"/>
      <c r="M22" s="25"/>
      <c r="N22" s="25"/>
      <c r="O22" s="25"/>
      <c r="P22" s="25"/>
      <c r="R22" s="25"/>
      <c r="S22" s="82" t="s">
        <v>42</v>
      </c>
      <c r="U22" s="1"/>
      <c r="V22" s="1"/>
      <c r="W22" s="1"/>
      <c r="X22" s="1"/>
      <c r="Y22" s="25"/>
      <c r="Z22" s="2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V22" s="1"/>
      <c r="BF22" s="1"/>
      <c r="BG22" s="1"/>
      <c r="BH22" s="1"/>
      <c r="BK22" s="1"/>
      <c r="BL22" s="1"/>
      <c r="BM22" s="1"/>
      <c r="BN22" s="1"/>
      <c r="BQ22" s="1"/>
      <c r="BR22" s="1"/>
      <c r="BS22" s="1"/>
      <c r="BT22" s="1"/>
      <c r="BU22" s="1"/>
      <c r="BV22" s="1"/>
      <c r="BW22" s="1"/>
      <c r="BX22" s="1"/>
      <c r="CD22" s="1"/>
      <c r="CE22" s="1"/>
      <c r="CF22" s="1"/>
      <c r="CG22" s="1"/>
      <c r="CH22" s="1"/>
      <c r="CI22" s="1"/>
      <c r="CJ22" s="1"/>
      <c r="CK22" s="1"/>
      <c r="CL22" s="1"/>
      <c r="CQ22" s="1"/>
      <c r="CR22" s="1"/>
      <c r="CS22" s="1"/>
      <c r="CT22" s="5"/>
      <c r="CU22" s="5"/>
      <c r="CV22" s="5"/>
      <c r="CX22" s="25"/>
      <c r="CY22" s="25"/>
      <c r="CZ22" s="25"/>
    </row>
    <row r="23" spans="1:104" s="3" customFormat="1" ht="12.75">
      <c r="A23" s="1"/>
      <c r="B23" s="83">
        <v>0.8</v>
      </c>
      <c r="C23" s="44">
        <v>0.89</v>
      </c>
      <c r="D23" s="7" t="s">
        <v>17</v>
      </c>
      <c r="E23" s="29">
        <v>1</v>
      </c>
      <c r="F23" s="84">
        <f>E23/E27</f>
        <v>0.08333333333333333</v>
      </c>
      <c r="G23" s="58"/>
      <c r="I23" s="67"/>
      <c r="J23" s="24"/>
      <c r="L23" s="1"/>
      <c r="M23" s="25"/>
      <c r="N23" s="25"/>
      <c r="O23" s="25"/>
      <c r="P23" s="25"/>
      <c r="R23" s="25"/>
      <c r="S23" s="8" t="s">
        <v>43</v>
      </c>
      <c r="U23" s="1"/>
      <c r="V23" s="1"/>
      <c r="W23" s="1"/>
      <c r="X23" s="1"/>
      <c r="Y23" s="25"/>
      <c r="Z23" s="2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V23" s="1"/>
      <c r="BF23" s="1"/>
      <c r="BG23" s="1"/>
      <c r="BH23" s="1"/>
      <c r="BK23" s="1"/>
      <c r="BL23" s="1"/>
      <c r="BM23" s="1"/>
      <c r="BN23" s="1"/>
      <c r="BQ23" s="1"/>
      <c r="BR23" s="1"/>
      <c r="BS23" s="1"/>
      <c r="BT23" s="1"/>
      <c r="BU23" s="1"/>
      <c r="BV23" s="1"/>
      <c r="BW23" s="1"/>
      <c r="BX23" s="1"/>
      <c r="CD23" s="1"/>
      <c r="CE23" s="1"/>
      <c r="CF23" s="1"/>
      <c r="CG23" s="1"/>
      <c r="CH23" s="1"/>
      <c r="CI23" s="1"/>
      <c r="CJ23" s="1"/>
      <c r="CK23" s="1"/>
      <c r="CL23" s="1"/>
      <c r="CQ23" s="1"/>
      <c r="CR23" s="1"/>
      <c r="CS23" s="1"/>
      <c r="CT23" s="5"/>
      <c r="CU23" s="5"/>
      <c r="CV23" s="5"/>
      <c r="CX23" s="25"/>
      <c r="CY23" s="25"/>
      <c r="CZ23" s="25"/>
    </row>
    <row r="24" spans="1:104" s="3" customFormat="1" ht="12.75">
      <c r="A24" s="1"/>
      <c r="B24" s="83">
        <v>0.7</v>
      </c>
      <c r="C24" s="44">
        <v>0.79</v>
      </c>
      <c r="D24" s="7" t="s">
        <v>15</v>
      </c>
      <c r="E24" s="29">
        <v>6</v>
      </c>
      <c r="F24" s="84">
        <f>E24/E27</f>
        <v>0.5</v>
      </c>
      <c r="G24" s="58"/>
      <c r="I24" s="25" t="s">
        <v>25</v>
      </c>
      <c r="J24" s="24"/>
      <c r="L24" s="1"/>
      <c r="M24" s="25"/>
      <c r="N24" s="25"/>
      <c r="O24" s="25"/>
      <c r="P24" s="25"/>
      <c r="R24" s="25"/>
      <c r="S24" s="8" t="s">
        <v>44</v>
      </c>
      <c r="U24" s="1"/>
      <c r="V24" s="1"/>
      <c r="W24" s="1"/>
      <c r="X24" s="1"/>
      <c r="Y24" s="25"/>
      <c r="Z24" s="2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V24" s="1"/>
      <c r="BF24" s="1"/>
      <c r="BG24" s="1"/>
      <c r="BH24" s="1"/>
      <c r="BK24" s="1"/>
      <c r="BL24" s="1"/>
      <c r="BM24" s="1"/>
      <c r="BN24" s="1"/>
      <c r="BQ24" s="1"/>
      <c r="BR24" s="1"/>
      <c r="BS24" s="1"/>
      <c r="BT24" s="1"/>
      <c r="BU24" s="1"/>
      <c r="BV24" s="1"/>
      <c r="BW24" s="1"/>
      <c r="BX24" s="1"/>
      <c r="CD24" s="1"/>
      <c r="CE24" s="1"/>
      <c r="CF24" s="1"/>
      <c r="CG24" s="1"/>
      <c r="CH24" s="1"/>
      <c r="CI24" s="1"/>
      <c r="CJ24" s="1"/>
      <c r="CK24" s="1"/>
      <c r="CL24" s="1"/>
      <c r="CQ24" s="1"/>
      <c r="CR24" s="1"/>
      <c r="CS24" s="1"/>
      <c r="CT24" s="5"/>
      <c r="CU24" s="5"/>
      <c r="CV24" s="5"/>
      <c r="CX24" s="25"/>
      <c r="CY24" s="25"/>
      <c r="CZ24" s="25"/>
    </row>
    <row r="25" spans="1:104" s="3" customFormat="1" ht="12.75">
      <c r="A25" s="1"/>
      <c r="B25" s="83">
        <v>0.6</v>
      </c>
      <c r="C25" s="44">
        <v>0.69</v>
      </c>
      <c r="D25" s="7" t="s">
        <v>32</v>
      </c>
      <c r="E25" s="29">
        <v>1</v>
      </c>
      <c r="F25" s="84">
        <f>E25/E27</f>
        <v>0.08333333333333333</v>
      </c>
      <c r="G25" s="58"/>
      <c r="I25" s="25" t="s">
        <v>26</v>
      </c>
      <c r="J25" s="24"/>
      <c r="L25" s="1"/>
      <c r="M25" s="25"/>
      <c r="N25" s="25"/>
      <c r="O25" s="25"/>
      <c r="P25" s="25"/>
      <c r="R25" s="25"/>
      <c r="S25" s="85" t="s">
        <v>45</v>
      </c>
      <c r="U25" s="1"/>
      <c r="V25" s="1"/>
      <c r="W25" s="1"/>
      <c r="X25" s="1"/>
      <c r="Y25" s="25"/>
      <c r="Z25" s="2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V25" s="1"/>
      <c r="BF25" s="1"/>
      <c r="BG25" s="1"/>
      <c r="BH25" s="1"/>
      <c r="BK25" s="1"/>
      <c r="BL25" s="1"/>
      <c r="BM25" s="1"/>
      <c r="BN25" s="1"/>
      <c r="BQ25" s="1"/>
      <c r="BR25" s="1"/>
      <c r="BS25" s="1"/>
      <c r="BT25" s="1"/>
      <c r="BU25" s="1"/>
      <c r="BV25" s="1"/>
      <c r="BW25" s="1"/>
      <c r="BX25" s="1"/>
      <c r="CD25" s="1"/>
      <c r="CE25" s="1"/>
      <c r="CF25" s="1"/>
      <c r="CG25" s="1"/>
      <c r="CH25" s="1"/>
      <c r="CI25" s="1"/>
      <c r="CJ25" s="1"/>
      <c r="CK25" s="1"/>
      <c r="CL25" s="1"/>
      <c r="CQ25" s="1"/>
      <c r="CR25" s="1"/>
      <c r="CS25" s="1"/>
      <c r="CT25" s="5"/>
      <c r="CU25" s="5"/>
      <c r="CV25" s="5"/>
      <c r="CX25" s="25"/>
      <c r="CY25" s="25"/>
      <c r="CZ25" s="25"/>
    </row>
    <row r="26" spans="1:104" s="3" customFormat="1" ht="12.75">
      <c r="A26" s="1"/>
      <c r="B26" s="83">
        <v>0</v>
      </c>
      <c r="C26" s="44">
        <v>0.59</v>
      </c>
      <c r="D26" s="7" t="s">
        <v>16</v>
      </c>
      <c r="E26" s="86">
        <v>2</v>
      </c>
      <c r="F26" s="87">
        <f>E26/E27</f>
        <v>0.16666666666666666</v>
      </c>
      <c r="G26" s="58"/>
      <c r="I26" s="25" t="s">
        <v>28</v>
      </c>
      <c r="J26" s="24"/>
      <c r="L26" s="1"/>
      <c r="M26" s="25"/>
      <c r="N26" s="25"/>
      <c r="O26" s="25"/>
      <c r="P26" s="25"/>
      <c r="R26" s="25"/>
      <c r="S26" s="8"/>
      <c r="T26" s="8"/>
      <c r="U26" s="8"/>
      <c r="V26" s="8"/>
      <c r="W26" s="8"/>
      <c r="X26" s="8"/>
      <c r="Y26" s="25"/>
      <c r="Z26" s="2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V26" s="1"/>
      <c r="BF26" s="1"/>
      <c r="BG26" s="1"/>
      <c r="BH26" s="1"/>
      <c r="BK26" s="1"/>
      <c r="BL26" s="1"/>
      <c r="BM26" s="1"/>
      <c r="BN26" s="1"/>
      <c r="BQ26" s="1"/>
      <c r="BR26" s="1"/>
      <c r="BS26" s="1"/>
      <c r="BT26" s="1"/>
      <c r="BU26" s="1"/>
      <c r="BV26" s="1"/>
      <c r="BW26" s="1"/>
      <c r="BX26" s="1"/>
      <c r="CD26" s="1"/>
      <c r="CE26" s="1"/>
      <c r="CF26" s="1"/>
      <c r="CG26" s="1"/>
      <c r="CH26" s="1"/>
      <c r="CI26" s="1"/>
      <c r="CJ26" s="1"/>
      <c r="CK26" s="1"/>
      <c r="CL26" s="1"/>
      <c r="CQ26" s="1"/>
      <c r="CR26" s="1"/>
      <c r="CS26" s="1"/>
      <c r="CT26" s="5"/>
      <c r="CU26" s="5"/>
      <c r="CV26" s="5"/>
      <c r="CX26" s="25"/>
      <c r="CY26" s="25"/>
      <c r="CZ26" s="25"/>
    </row>
    <row r="27" spans="1:104" s="3" customFormat="1" ht="12.75">
      <c r="A27" s="1"/>
      <c r="B27" s="86"/>
      <c r="C27" s="62"/>
      <c r="D27" s="63" t="s">
        <v>27</v>
      </c>
      <c r="E27" s="86">
        <f>SUM(E22:E26)</f>
        <v>12</v>
      </c>
      <c r="F27" s="87">
        <f>E27/E27</f>
        <v>1</v>
      </c>
      <c r="G27" s="58">
        <v>12</v>
      </c>
      <c r="J27" s="24"/>
      <c r="L27" s="1"/>
      <c r="M27" s="25"/>
      <c r="N27" s="25"/>
      <c r="O27" s="25"/>
      <c r="P27" s="25"/>
      <c r="R27" s="25"/>
      <c r="S27" s="8"/>
      <c r="T27" s="8"/>
      <c r="U27" s="8"/>
      <c r="V27" s="8"/>
      <c r="W27" s="8"/>
      <c r="X27" s="8"/>
      <c r="Y27" s="25"/>
      <c r="Z27" s="2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V27" s="1"/>
      <c r="BF27" s="1"/>
      <c r="BG27" s="1"/>
      <c r="BH27" s="1"/>
      <c r="BK27" s="1"/>
      <c r="BL27" s="1"/>
      <c r="BM27" s="1"/>
      <c r="BN27" s="1"/>
      <c r="BQ27" s="1"/>
      <c r="BR27" s="1"/>
      <c r="BS27" s="1"/>
      <c r="BT27" s="1"/>
      <c r="BU27" s="1"/>
      <c r="BV27" s="1"/>
      <c r="BW27" s="1"/>
      <c r="BX27" s="1"/>
      <c r="CD27" s="1"/>
      <c r="CE27" s="1"/>
      <c r="CF27" s="1"/>
      <c r="CG27" s="1"/>
      <c r="CH27" s="1"/>
      <c r="CI27" s="1"/>
      <c r="CJ27" s="1"/>
      <c r="CK27" s="1"/>
      <c r="CL27" s="1"/>
      <c r="CQ27" s="1"/>
      <c r="CR27" s="1"/>
      <c r="CS27" s="1"/>
      <c r="CT27" s="5"/>
      <c r="CU27" s="5"/>
      <c r="CV27" s="5"/>
      <c r="CX27" s="25"/>
      <c r="CY27" s="25"/>
      <c r="CZ27" s="25"/>
    </row>
    <row r="28" spans="1:104" s="3" customFormat="1" ht="12.75">
      <c r="A28" s="1"/>
      <c r="B28" s="1"/>
      <c r="E28" s="25"/>
      <c r="G28" s="58"/>
      <c r="I28" s="3" t="s">
        <v>29</v>
      </c>
      <c r="J28" s="24"/>
      <c r="L28" s="1"/>
      <c r="M28" s="25"/>
      <c r="N28" s="25"/>
      <c r="O28" s="25"/>
      <c r="P28" s="25"/>
      <c r="R28" s="25"/>
      <c r="S28" s="8"/>
      <c r="T28" s="8"/>
      <c r="U28" s="8"/>
      <c r="V28" s="8"/>
      <c r="W28" s="8"/>
      <c r="X28" s="8"/>
      <c r="Y28" s="25"/>
      <c r="Z28" s="2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V28" s="1"/>
      <c r="BF28" s="1"/>
      <c r="BG28" s="1"/>
      <c r="BH28" s="1"/>
      <c r="BK28" s="1"/>
      <c r="BL28" s="1"/>
      <c r="BM28" s="1"/>
      <c r="BN28" s="1"/>
      <c r="BQ28" s="1"/>
      <c r="BR28" s="1"/>
      <c r="BS28" s="1"/>
      <c r="BT28" s="1"/>
      <c r="BU28" s="1"/>
      <c r="BV28" s="1"/>
      <c r="BW28" s="1"/>
      <c r="BX28" s="1"/>
      <c r="CD28" s="1"/>
      <c r="CE28" s="1"/>
      <c r="CF28" s="1"/>
      <c r="CG28" s="1"/>
      <c r="CH28" s="1"/>
      <c r="CI28" s="1"/>
      <c r="CJ28" s="1"/>
      <c r="CK28" s="1"/>
      <c r="CL28" s="1"/>
      <c r="CQ28" s="1"/>
      <c r="CR28" s="1"/>
      <c r="CS28" s="1"/>
      <c r="CT28" s="5"/>
      <c r="CU28" s="5"/>
      <c r="CV28" s="5"/>
      <c r="CX28" s="25"/>
      <c r="CY28" s="25"/>
      <c r="CZ28" s="25"/>
    </row>
    <row r="29" spans="1:104" s="3" customFormat="1" ht="12.75">
      <c r="A29" s="1"/>
      <c r="B29" s="1"/>
      <c r="E29" s="25"/>
      <c r="G29" s="58"/>
      <c r="I29" s="3" t="s">
        <v>30</v>
      </c>
      <c r="J29" s="24"/>
      <c r="L29" s="1"/>
      <c r="M29" s="25"/>
      <c r="N29" s="25"/>
      <c r="O29" s="25"/>
      <c r="P29" s="25"/>
      <c r="R29" s="25"/>
      <c r="S29" s="8"/>
      <c r="T29" s="8"/>
      <c r="U29" s="8"/>
      <c r="V29" s="8"/>
      <c r="W29" s="8"/>
      <c r="X29" s="8"/>
      <c r="Y29" s="25"/>
      <c r="Z29" s="2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V29" s="1"/>
      <c r="BF29" s="1"/>
      <c r="BG29" s="1"/>
      <c r="BH29" s="1"/>
      <c r="BK29" s="1"/>
      <c r="BL29" s="1"/>
      <c r="BM29" s="1"/>
      <c r="BN29" s="1"/>
      <c r="BQ29" s="1"/>
      <c r="BR29" s="1"/>
      <c r="BS29" s="1"/>
      <c r="BT29" s="1"/>
      <c r="BU29" s="1"/>
      <c r="BV29" s="1"/>
      <c r="BW29" s="1"/>
      <c r="BX29" s="1"/>
      <c r="CD29" s="1"/>
      <c r="CE29" s="1"/>
      <c r="CF29" s="1"/>
      <c r="CG29" s="1"/>
      <c r="CH29" s="1"/>
      <c r="CI29" s="1"/>
      <c r="CJ29" s="1"/>
      <c r="CK29" s="1"/>
      <c r="CL29" s="1"/>
      <c r="CQ29" s="1"/>
      <c r="CR29" s="1"/>
      <c r="CS29" s="1"/>
      <c r="CT29" s="5"/>
      <c r="CU29" s="5"/>
      <c r="CV29" s="5"/>
      <c r="CX29" s="25"/>
      <c r="CY29" s="25"/>
      <c r="CZ29" s="25"/>
    </row>
    <row r="30" spans="1:104" s="3" customFormat="1" ht="12.75">
      <c r="A30" s="1"/>
      <c r="B30" s="1"/>
      <c r="E30" s="25"/>
      <c r="G30" s="58"/>
      <c r="I30" s="3" t="s">
        <v>31</v>
      </c>
      <c r="J30" s="24"/>
      <c r="L30" s="1"/>
      <c r="M30" s="25"/>
      <c r="N30" s="25"/>
      <c r="O30" s="25"/>
      <c r="P30" s="25"/>
      <c r="R30" s="25"/>
      <c r="S30" s="8"/>
      <c r="T30" s="8"/>
      <c r="U30" s="8"/>
      <c r="V30" s="8"/>
      <c r="W30" s="8"/>
      <c r="X30" s="8"/>
      <c r="Y30" s="25"/>
      <c r="Z30" s="2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V30" s="1"/>
      <c r="BF30" s="1"/>
      <c r="BG30" s="1"/>
      <c r="BH30" s="1"/>
      <c r="BK30" s="1"/>
      <c r="BL30" s="1"/>
      <c r="BM30" s="1"/>
      <c r="BN30" s="1"/>
      <c r="BQ30" s="1"/>
      <c r="BR30" s="1"/>
      <c r="BS30" s="1"/>
      <c r="BT30" s="1"/>
      <c r="BU30" s="1"/>
      <c r="BV30" s="1"/>
      <c r="BW30" s="1"/>
      <c r="BX30" s="1"/>
      <c r="CD30" s="1"/>
      <c r="CE30" s="1"/>
      <c r="CF30" s="1"/>
      <c r="CG30" s="1"/>
      <c r="CH30" s="1"/>
      <c r="CI30" s="1"/>
      <c r="CJ30" s="1"/>
      <c r="CK30" s="1"/>
      <c r="CL30" s="1"/>
      <c r="CQ30" s="1"/>
      <c r="CR30" s="1"/>
      <c r="CS30" s="1"/>
      <c r="CT30" s="5"/>
      <c r="CU30" s="5"/>
      <c r="CV30" s="5"/>
      <c r="CX30" s="25"/>
      <c r="CY30" s="25"/>
      <c r="CZ30" s="25"/>
    </row>
    <row r="35" spans="1:101" s="3" customFormat="1" ht="12.75">
      <c r="A35" s="6">
        <v>13</v>
      </c>
      <c r="B35" s="43">
        <v>1014793</v>
      </c>
      <c r="C35" s="44">
        <f>AX35*0.35</f>
        <v>0</v>
      </c>
      <c r="D35" s="44">
        <f>BO35*0.3</f>
        <v>0</v>
      </c>
      <c r="E35" s="44">
        <f>CL35*0.2</f>
        <v>0</v>
      </c>
      <c r="F35" s="45">
        <f>CW35*0.15</f>
        <v>0</v>
      </c>
      <c r="G35" s="46"/>
      <c r="H35" s="25"/>
      <c r="I35" s="8"/>
      <c r="J35" s="8"/>
      <c r="K35" s="8"/>
      <c r="L35" s="9" t="s">
        <v>14</v>
      </c>
      <c r="M35" s="25"/>
      <c r="N35" s="47">
        <f>AX35</f>
        <v>0</v>
      </c>
      <c r="O35" s="47">
        <f>BO35</f>
        <v>0</v>
      </c>
      <c r="P35" s="47">
        <f>CL35</f>
        <v>0</v>
      </c>
      <c r="Q35" s="49">
        <f>CW35</f>
        <v>0</v>
      </c>
      <c r="R35" s="25"/>
      <c r="S35" s="29">
        <v>0</v>
      </c>
      <c r="T35" s="1">
        <v>30</v>
      </c>
      <c r="U35" s="1"/>
      <c r="V35" s="1"/>
      <c r="W35" s="1"/>
      <c r="X35" s="7"/>
      <c r="Y35" s="25"/>
      <c r="Z35" s="25"/>
      <c r="AA35" s="6">
        <v>13</v>
      </c>
      <c r="AB35" s="43">
        <v>1014793</v>
      </c>
      <c r="AC35" s="8">
        <v>0.5</v>
      </c>
      <c r="AD35" s="13">
        <v>0.5</v>
      </c>
      <c r="AE35" s="13">
        <v>0</v>
      </c>
      <c r="AF35" s="13">
        <v>0</v>
      </c>
      <c r="AG35" s="13" t="s">
        <v>14</v>
      </c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V35" s="13"/>
      <c r="AX35" s="44"/>
      <c r="BF35" s="8"/>
      <c r="BG35" s="8"/>
      <c r="BH35" s="8"/>
      <c r="BK35" s="8"/>
      <c r="BL35" s="8"/>
      <c r="BM35" s="8"/>
      <c r="BN35" s="8"/>
      <c r="BO35" s="44"/>
      <c r="BQ35" s="8"/>
      <c r="BR35" s="8">
        <v>100</v>
      </c>
      <c r="BS35" s="8"/>
      <c r="BT35" s="8"/>
      <c r="BU35" s="8"/>
      <c r="BV35" s="8"/>
      <c r="BW35" s="8"/>
      <c r="BX35" s="8"/>
      <c r="CD35" s="8"/>
      <c r="CE35" s="8"/>
      <c r="CF35" s="8"/>
      <c r="CG35" s="8"/>
      <c r="CH35" s="8"/>
      <c r="CI35" s="8"/>
      <c r="CJ35" s="8"/>
      <c r="CK35" s="48"/>
      <c r="CL35" s="44"/>
      <c r="CP35" s="49"/>
      <c r="CR35" s="48"/>
      <c r="CS35" s="48">
        <v>85</v>
      </c>
      <c r="CT35" s="25">
        <v>90</v>
      </c>
      <c r="CU35" s="49"/>
      <c r="CV35" s="50"/>
      <c r="CW35" s="49"/>
    </row>
    <row r="36" spans="2:101" s="3" customFormat="1" ht="12.75">
      <c r="B36" s="43">
        <v>1064150</v>
      </c>
      <c r="C36" s="44">
        <f>AX36*0.4</f>
        <v>0.22857142857142856</v>
      </c>
      <c r="D36" s="44">
        <f>BO36*0.35</f>
        <v>0.041999999999999996</v>
      </c>
      <c r="E36" s="44">
        <f>CL36*0.25</f>
        <v>0.043859649122807015</v>
      </c>
      <c r="F36" s="45"/>
      <c r="G36" s="46"/>
      <c r="H36" s="25"/>
      <c r="I36" s="8"/>
      <c r="J36" s="8"/>
      <c r="K36" s="8"/>
      <c r="L36" s="9" t="s">
        <v>14</v>
      </c>
      <c r="M36" s="25"/>
      <c r="N36" s="47">
        <f>AX36</f>
        <v>0.5714285714285714</v>
      </c>
      <c r="O36" s="47">
        <f>BO36</f>
        <v>0.12</v>
      </c>
      <c r="P36" s="47">
        <f>CL36</f>
        <v>0.17543859649122806</v>
      </c>
      <c r="Q36" s="49"/>
      <c r="R36" s="25"/>
      <c r="S36" s="29">
        <v>1</v>
      </c>
      <c r="T36" s="2">
        <v>14</v>
      </c>
      <c r="U36" s="1"/>
      <c r="V36" s="1"/>
      <c r="W36" s="1"/>
      <c r="X36" s="7"/>
      <c r="Y36" s="25"/>
      <c r="Z36" s="25"/>
      <c r="AA36" s="1">
        <v>5</v>
      </c>
      <c r="AB36" s="43">
        <v>1064150</v>
      </c>
      <c r="AC36" s="8">
        <v>80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V36" s="8"/>
      <c r="AX36" s="44">
        <f>SUM(AC36:AW36)/140</f>
        <v>0.5714285714285714</v>
      </c>
      <c r="BF36" s="12">
        <v>30</v>
      </c>
      <c r="BG36" s="8"/>
      <c r="BH36" s="8"/>
      <c r="BK36" s="48"/>
      <c r="BL36" s="48"/>
      <c r="BM36" s="48"/>
      <c r="BN36" s="48"/>
      <c r="BO36" s="44">
        <f>SUM(BF36:BN36)/250</f>
        <v>0.12</v>
      </c>
      <c r="BQ36" s="8"/>
      <c r="BR36" s="8">
        <v>100</v>
      </c>
      <c r="BS36" s="8"/>
      <c r="BT36" s="8"/>
      <c r="BU36" s="8"/>
      <c r="BV36" s="8"/>
      <c r="BW36" s="8"/>
      <c r="BX36" s="8"/>
      <c r="CD36" s="8"/>
      <c r="CE36" s="8"/>
      <c r="CF36" s="8"/>
      <c r="CG36" s="8"/>
      <c r="CH36" s="8"/>
      <c r="CI36" s="8"/>
      <c r="CJ36" s="8"/>
      <c r="CK36" s="48"/>
      <c r="CL36" s="44">
        <f>SUM(BR36:CK36)/570</f>
        <v>0.17543859649122806</v>
      </c>
      <c r="CP36" s="49"/>
      <c r="CR36" s="48"/>
      <c r="CS36" s="48"/>
      <c r="CT36" s="25"/>
      <c r="CU36" s="49"/>
      <c r="CV36" s="50"/>
      <c r="CW36" s="49">
        <f>CQ36/100</f>
        <v>0</v>
      </c>
    </row>
    <row r="37" spans="2:101" s="3" customFormat="1" ht="12.75">
      <c r="B37" s="43">
        <v>1031317</v>
      </c>
      <c r="C37" s="44">
        <f>AX37*0.4</f>
        <v>0.27142857142857146</v>
      </c>
      <c r="D37" s="44">
        <f>BO37*0.35</f>
        <v>0.06999999999999999</v>
      </c>
      <c r="E37" s="44">
        <f>CL37*0.25</f>
        <v>0.043859649122807015</v>
      </c>
      <c r="F37" s="45"/>
      <c r="G37" s="46"/>
      <c r="H37" s="25"/>
      <c r="I37" s="8"/>
      <c r="J37" s="8"/>
      <c r="K37" s="8"/>
      <c r="L37" s="9" t="s">
        <v>14</v>
      </c>
      <c r="M37" s="25"/>
      <c r="N37" s="47">
        <f>AX37</f>
        <v>0.6785714285714286</v>
      </c>
      <c r="O37" s="47">
        <f>BO37</f>
        <v>0.2</v>
      </c>
      <c r="P37" s="47">
        <f>CL37</f>
        <v>0.17543859649122806</v>
      </c>
      <c r="Q37" s="49"/>
      <c r="R37" s="25"/>
      <c r="S37" s="29">
        <v>3</v>
      </c>
      <c r="T37" s="1">
        <v>46</v>
      </c>
      <c r="U37" s="1"/>
      <c r="V37" s="1"/>
      <c r="W37" s="1"/>
      <c r="X37" s="7"/>
      <c r="Y37" s="25"/>
      <c r="Z37" s="25"/>
      <c r="AA37" s="1">
        <v>7</v>
      </c>
      <c r="AB37" s="43">
        <v>1031317</v>
      </c>
      <c r="AC37" s="12">
        <v>95</v>
      </c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V37" s="13"/>
      <c r="AX37" s="44">
        <f>SUM(AC37:AW37)/140</f>
        <v>0.6785714285714286</v>
      </c>
      <c r="BF37" s="12">
        <v>50</v>
      </c>
      <c r="BG37" s="8"/>
      <c r="BH37" s="8"/>
      <c r="BK37" s="48"/>
      <c r="BL37" s="48"/>
      <c r="BM37" s="48"/>
      <c r="BN37" s="48"/>
      <c r="BO37" s="44">
        <f>SUM(BF37:BN37)/250</f>
        <v>0.2</v>
      </c>
      <c r="BQ37" s="8"/>
      <c r="BR37" s="8">
        <v>100</v>
      </c>
      <c r="BS37" s="8"/>
      <c r="BT37" s="8"/>
      <c r="BU37" s="8"/>
      <c r="BV37" s="8"/>
      <c r="BW37" s="8"/>
      <c r="BX37" s="8"/>
      <c r="CD37" s="8"/>
      <c r="CE37" s="8"/>
      <c r="CF37" s="8"/>
      <c r="CG37" s="8"/>
      <c r="CH37" s="8"/>
      <c r="CI37" s="8"/>
      <c r="CJ37" s="8"/>
      <c r="CK37" s="48"/>
      <c r="CL37" s="44">
        <f>SUM(BR37:CK37)/570</f>
        <v>0.17543859649122806</v>
      </c>
      <c r="CP37" s="49"/>
      <c r="CR37" s="48"/>
      <c r="CS37" s="48"/>
      <c r="CT37" s="25"/>
      <c r="CU37" s="49"/>
      <c r="CV37" s="50"/>
      <c r="CW37" s="49">
        <f>CQ37/100</f>
        <v>0</v>
      </c>
    </row>
  </sheetData>
  <printOptions/>
  <pageMargins left="0.75" right="0.75" top="1" bottom="1" header="0.5" footer="0.5"/>
  <pageSetup orientation="landscape" paperSize="9"/>
  <headerFooter alignWithMargins="0">
    <oddHeader>&amp;C&amp;F</oddHeader>
    <oddFooter>&amp;Ledwin.lim@sweetwaterschools.org&amp;C&amp;P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Lim</dc:creator>
  <cp:keywords/>
  <dc:description/>
  <cp:lastModifiedBy>crusader staff</cp:lastModifiedBy>
  <dcterms:created xsi:type="dcterms:W3CDTF">2009-11-19T02:15:27Z</dcterms:created>
  <cp:category/>
  <cp:version/>
  <cp:contentType/>
  <cp:contentStatus/>
</cp:coreProperties>
</file>