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0" windowWidth="20360" windowHeight="1168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<sst xmlns="http://schemas.openxmlformats.org/spreadsheetml/2006/main" count="111" uniqueCount="63">
  <si>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</si>
  <si>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</si>
  <si>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</si>
  <si>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</si>
  <si>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</si>
  <si>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</si>
  <si>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</si>
  <si>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</si>
  <si>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</si>
  <si>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</si>
  <si>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</si>
  <si>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</si>
  <si>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</si>
  <si>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</si>
  <si>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</si>
  <si>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</si>
  <si>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</si>
  <si>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</si>
  <si>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</si>
  <si>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</si>
  <si>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</si>
  <si>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</si>
  <si>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</si>
  <si>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</si>
  <si>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</si>
  <si>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</si>
  <si>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</si>
  <si>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</si>
  <si>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</si>
  <si>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</si>
  <si>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</si>
  <si>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</si>
  <si>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</si>
  <si>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</si>
  <si>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</si>
  <si>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</si>
  <si>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</si>
  <si>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</si>
  <si>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</si>
  <si>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</si>
  <si>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</si>
  <si>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</si>
  <si>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</si>
  <si>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</si>
  <si>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</si>
  <si>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</si>
  <si>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Sub</t>
  </si>
  <si>
    <t>Writing</t>
  </si>
  <si>
    <t>K</t>
  </si>
  <si>
    <t>P</t>
  </si>
  <si>
    <t>Sulat</t>
  </si>
  <si>
    <t>Kal</t>
  </si>
  <si>
    <t>TA 3</t>
  </si>
  <si>
    <t>S 3</t>
  </si>
  <si>
    <t>SLG</t>
  </si>
  <si>
    <t>Subwork</t>
  </si>
  <si>
    <t>S4</t>
  </si>
  <si>
    <t>B/C</t>
  </si>
  <si>
    <t>TA 7</t>
  </si>
  <si>
    <t>S 8</t>
  </si>
  <si>
    <t>TA 8</t>
  </si>
  <si>
    <t>AF</t>
  </si>
  <si>
    <t>As of 4/1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</si>
</sst>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  <numFmt numFmtId="168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9" fontId="2" fillId="2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" borderId="3" xfId="0" applyNumberFormat="1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2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4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2" borderId="0" xfId="0" applyNumberFormat="1" applyFont="1" applyFill="1" applyBorder="1" applyAlignment="1">
      <alignment horizontal="right"/>
    </xf>
    <xf numFmtId="9" fontId="1" fillId="3" borderId="0" xfId="0" applyNumberFormat="1" applyFont="1" applyFill="1" applyBorder="1" applyAlignment="1">
      <alignment horizontal="right"/>
    </xf>
    <xf numFmtId="9" fontId="1" fillId="4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5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9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1" fillId="0" borderId="15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workbookViewId="0" topLeftCell="AZ1">
      <selection activeCell="AZ1" sqref="AZ1"/>
    </sheetView>
  </sheetViews>
  <sheetFormatPr defaultColWidth="11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92" customWidth="1"/>
    <col min="13" max="13" width="4.00390625" style="0" customWidth="1"/>
    <col min="14" max="17" width="5.75390625" style="0" customWidth="1"/>
    <col min="20" max="20" width="5.75390625" style="0" customWidth="1"/>
    <col min="24" max="24" width="4.625" style="0" customWidth="1"/>
    <col min="29" max="45" width="5.75390625" style="0" customWidth="1"/>
    <col min="54" max="54" width="6.75390625" style="0" bestFit="1" customWidth="1"/>
    <col min="55" max="56" width="8.625" style="0" customWidth="1"/>
    <col min="57" max="57" width="5.75390625" style="0" customWidth="1"/>
    <col min="58" max="58" width="6.625" style="0" bestFit="1" customWidth="1"/>
    <col min="59" max="59" width="5.25390625" style="0" bestFit="1" customWidth="1"/>
    <col min="64" max="64" width="6.375" style="0" bestFit="1" customWidth="1"/>
    <col min="65" max="68" width="8.625" style="0" customWidth="1"/>
    <col min="69" max="70" width="6.375" style="0" customWidth="1"/>
    <col min="71" max="72" width="5.75390625" style="0" customWidth="1"/>
    <col min="76" max="77" width="8.625" style="0" customWidth="1"/>
  </cols>
  <sheetData>
    <row r="1" spans="1:93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4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5" t="s">
        <v>33</v>
      </c>
      <c r="T1" s="96" t="s">
        <v>34</v>
      </c>
      <c r="U1" s="97" t="s">
        <v>34</v>
      </c>
      <c r="V1" s="97" t="s">
        <v>34</v>
      </c>
      <c r="W1" s="97" t="s">
        <v>34</v>
      </c>
      <c r="X1" s="78" t="s">
        <v>34</v>
      </c>
      <c r="Y1" s="11"/>
      <c r="Z1" s="11"/>
      <c r="AA1" s="1"/>
      <c r="AB1" s="1" t="s">
        <v>0</v>
      </c>
      <c r="AC1" s="5" t="s">
        <v>48</v>
      </c>
      <c r="AD1" s="5" t="s">
        <v>48</v>
      </c>
      <c r="AE1" s="5" t="s">
        <v>49</v>
      </c>
      <c r="AF1" s="5" t="s">
        <v>49</v>
      </c>
      <c r="AG1" s="5" t="s">
        <v>48</v>
      </c>
      <c r="AH1" s="5" t="s">
        <v>48</v>
      </c>
      <c r="AI1" s="5" t="s">
        <v>48</v>
      </c>
      <c r="AJ1" s="5" t="s">
        <v>48</v>
      </c>
      <c r="AK1" s="5" t="s">
        <v>48</v>
      </c>
      <c r="AL1" s="5" t="s">
        <v>48</v>
      </c>
      <c r="AM1" s="5" t="s">
        <v>48</v>
      </c>
      <c r="AN1" s="5" t="s">
        <v>48</v>
      </c>
      <c r="AO1" s="5" t="s">
        <v>48</v>
      </c>
      <c r="AP1" s="5" t="s">
        <v>49</v>
      </c>
      <c r="AQ1" s="5" t="s">
        <v>49</v>
      </c>
      <c r="AR1" s="5"/>
      <c r="AS1" s="5"/>
      <c r="AT1" s="13" t="s">
        <v>10</v>
      </c>
      <c r="BB1" s="92" t="s">
        <v>50</v>
      </c>
      <c r="BC1" s="1" t="s">
        <v>53</v>
      </c>
      <c r="BD1" s="1" t="s">
        <v>56</v>
      </c>
      <c r="BE1" s="7" t="s">
        <v>59</v>
      </c>
      <c r="BF1" t="s">
        <v>59</v>
      </c>
      <c r="BG1" s="7" t="s">
        <v>59</v>
      </c>
      <c r="BH1" s="5"/>
      <c r="BI1" s="15" t="s">
        <v>2</v>
      </c>
      <c r="BJ1" s="1"/>
      <c r="BK1" s="1"/>
      <c r="BL1" s="92" t="s">
        <v>46</v>
      </c>
      <c r="BM1" s="1" t="s">
        <v>51</v>
      </c>
      <c r="BN1" s="1" t="s">
        <v>52</v>
      </c>
      <c r="BO1" s="1" t="s">
        <v>54</v>
      </c>
      <c r="BP1" s="1" t="s">
        <v>55</v>
      </c>
      <c r="BQ1" s="1" t="s">
        <v>51</v>
      </c>
      <c r="BR1" s="1" t="s">
        <v>54</v>
      </c>
      <c r="BS1" s="7" t="s">
        <v>51</v>
      </c>
      <c r="BT1" s="7" t="s">
        <v>58</v>
      </c>
      <c r="BU1" t="s">
        <v>60</v>
      </c>
      <c r="BV1" t="s">
        <v>61</v>
      </c>
      <c r="BW1" s="7" t="s">
        <v>51</v>
      </c>
      <c r="BX1" s="7" t="s">
        <v>60</v>
      </c>
      <c r="BY1" t="s">
        <v>61</v>
      </c>
      <c r="BZ1" s="5"/>
      <c r="CA1" s="16" t="str">
        <f>E1</f>
        <v>Port.</v>
      </c>
      <c r="CB1" s="1"/>
      <c r="CF1" s="5" t="s">
        <v>47</v>
      </c>
      <c r="CG1" s="5"/>
      <c r="CH1" s="5"/>
      <c r="CI1" s="17" t="s">
        <v>11</v>
      </c>
      <c r="CJ1" s="17"/>
      <c r="CK1" s="17"/>
      <c r="CL1" s="18" t="s">
        <v>4</v>
      </c>
      <c r="CM1" s="11"/>
      <c r="CN1" s="11"/>
      <c r="CO1" s="11"/>
    </row>
    <row r="2" spans="1:93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3"/>
      <c r="M2" s="1"/>
      <c r="N2" s="2"/>
      <c r="O2" s="3"/>
      <c r="P2" s="4"/>
      <c r="Q2" s="1"/>
      <c r="R2" s="1"/>
      <c r="S2" s="98" t="s">
        <v>35</v>
      </c>
      <c r="T2" s="99" t="s">
        <v>36</v>
      </c>
      <c r="U2" s="1" t="s">
        <v>36</v>
      </c>
      <c r="V2" s="1" t="s">
        <v>37</v>
      </c>
      <c r="W2" s="1" t="s">
        <v>38</v>
      </c>
      <c r="X2" s="81" t="s">
        <v>39</v>
      </c>
      <c r="Y2" s="1"/>
      <c r="Z2" s="1"/>
      <c r="AA2" s="1"/>
      <c r="AB2" s="1"/>
      <c r="AC2" s="5">
        <v>5</v>
      </c>
      <c r="AD2" s="5">
        <v>5</v>
      </c>
      <c r="AE2" s="5">
        <v>10</v>
      </c>
      <c r="AF2" s="5">
        <v>10</v>
      </c>
      <c r="AG2" s="5">
        <v>5</v>
      </c>
      <c r="AH2" s="5">
        <v>5</v>
      </c>
      <c r="AI2" s="5">
        <v>5</v>
      </c>
      <c r="AJ2" s="5">
        <v>5</v>
      </c>
      <c r="AK2" s="5">
        <v>5</v>
      </c>
      <c r="AL2" s="5">
        <v>5</v>
      </c>
      <c r="AM2" s="5">
        <v>5</v>
      </c>
      <c r="AN2" s="5">
        <v>10</v>
      </c>
      <c r="AO2" s="5">
        <v>10</v>
      </c>
      <c r="AP2" s="5">
        <v>10</v>
      </c>
      <c r="AQ2" s="5">
        <v>10</v>
      </c>
      <c r="AR2" s="5"/>
      <c r="AS2" s="5"/>
      <c r="AT2" s="19">
        <f>SUM(AC2:AS2)</f>
        <v>105</v>
      </c>
      <c r="BB2" s="92">
        <v>100</v>
      </c>
      <c r="BC2" s="1">
        <v>50</v>
      </c>
      <c r="BD2" s="1">
        <v>50</v>
      </c>
      <c r="BE2" s="7">
        <v>50</v>
      </c>
      <c r="BF2">
        <v>50</v>
      </c>
      <c r="BG2" s="7">
        <v>50</v>
      </c>
      <c r="BH2" s="5"/>
      <c r="BI2" s="20">
        <f>SUM(BB2:BH2)</f>
        <v>350</v>
      </c>
      <c r="BJ2" s="1"/>
      <c r="BK2" s="1"/>
      <c r="BL2" s="92">
        <v>10</v>
      </c>
      <c r="BM2" s="1">
        <v>20</v>
      </c>
      <c r="BN2" s="1">
        <v>100</v>
      </c>
      <c r="BO2" s="1">
        <v>100</v>
      </c>
      <c r="BP2" s="1">
        <v>100</v>
      </c>
      <c r="BQ2" s="1">
        <v>20</v>
      </c>
      <c r="BR2" s="1">
        <v>100</v>
      </c>
      <c r="BS2" s="7">
        <v>20</v>
      </c>
      <c r="BT2" s="7">
        <v>100</v>
      </c>
      <c r="BU2">
        <v>100</v>
      </c>
      <c r="BV2">
        <v>160</v>
      </c>
      <c r="BW2" s="7">
        <v>20</v>
      </c>
      <c r="BX2" s="7">
        <v>100</v>
      </c>
      <c r="BY2">
        <v>160</v>
      </c>
      <c r="BZ2" s="5"/>
      <c r="CA2" s="21">
        <f>SUM(BL2:BZ2)</f>
        <v>1110</v>
      </c>
      <c r="CB2" s="1"/>
      <c r="CF2" s="129">
        <v>39800</v>
      </c>
      <c r="CG2" s="5"/>
      <c r="CH2" s="5">
        <v>100</v>
      </c>
      <c r="CI2" s="22">
        <v>100</v>
      </c>
      <c r="CJ2" s="22"/>
      <c r="CK2" s="22"/>
      <c r="CL2" s="23">
        <f>SUM(CH2:CK2)</f>
        <v>200</v>
      </c>
      <c r="CM2" s="11"/>
      <c r="CN2" s="11"/>
      <c r="CO2" s="11"/>
    </row>
    <row r="3" spans="1:93" s="7" customFormat="1" ht="12.75">
      <c r="A3" s="1"/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15">SUM(C3:F3)</f>
        <v>1</v>
      </c>
      <c r="H3" s="11"/>
      <c r="I3" s="28" t="s">
        <v>62</v>
      </c>
      <c r="J3" s="29"/>
      <c r="K3" s="30"/>
      <c r="L3" s="93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0">
        <v>38556</v>
      </c>
      <c r="T3" s="30">
        <v>23990</v>
      </c>
      <c r="U3" s="30">
        <v>38698</v>
      </c>
      <c r="V3" s="30">
        <v>38750</v>
      </c>
      <c r="W3" s="30">
        <v>38122</v>
      </c>
      <c r="X3" s="101">
        <v>37779</v>
      </c>
      <c r="Y3" s="11"/>
      <c r="Z3" s="11"/>
      <c r="AA3" s="1"/>
      <c r="AB3" s="1"/>
      <c r="AC3" s="30">
        <v>39834</v>
      </c>
      <c r="AD3" s="30">
        <v>39840</v>
      </c>
      <c r="AE3" s="30">
        <v>39841</v>
      </c>
      <c r="AF3" s="30">
        <v>39841</v>
      </c>
      <c r="AG3" s="30">
        <v>39843</v>
      </c>
      <c r="AH3" s="30">
        <v>39850</v>
      </c>
      <c r="AI3" s="30">
        <v>39850</v>
      </c>
      <c r="AJ3" s="30">
        <v>39855</v>
      </c>
      <c r="AK3" s="30">
        <v>39855</v>
      </c>
      <c r="AL3" s="30">
        <v>39863</v>
      </c>
      <c r="AM3" s="30">
        <v>39863</v>
      </c>
      <c r="AN3" s="30">
        <v>39869</v>
      </c>
      <c r="AO3" s="30">
        <v>39869</v>
      </c>
      <c r="AP3" s="30">
        <v>39876</v>
      </c>
      <c r="AQ3" s="30">
        <v>39876</v>
      </c>
      <c r="AR3" s="30"/>
      <c r="AT3" s="31">
        <f>C3</f>
        <v>0.4</v>
      </c>
      <c r="BB3" s="115">
        <v>39827</v>
      </c>
      <c r="BC3" s="32">
        <v>23776</v>
      </c>
      <c r="BD3" s="32">
        <v>39854</v>
      </c>
      <c r="BE3" s="32">
        <v>39875</v>
      </c>
      <c r="BF3" s="135">
        <v>39882</v>
      </c>
      <c r="BG3" s="134">
        <v>39903</v>
      </c>
      <c r="BH3" s="30"/>
      <c r="BI3" s="33">
        <f>D3</f>
        <v>0.35</v>
      </c>
      <c r="BJ3" s="32"/>
      <c r="BK3" s="32"/>
      <c r="BL3" s="115">
        <v>39827</v>
      </c>
      <c r="BM3" s="32">
        <v>23776</v>
      </c>
      <c r="BN3" s="32">
        <v>23776</v>
      </c>
      <c r="BO3" s="32">
        <v>23776</v>
      </c>
      <c r="BP3" s="32">
        <v>23776</v>
      </c>
      <c r="BQ3" s="32">
        <v>39854</v>
      </c>
      <c r="BR3" s="32">
        <v>39854</v>
      </c>
      <c r="BS3" s="32">
        <v>39875</v>
      </c>
      <c r="BT3" s="32">
        <v>39875</v>
      </c>
      <c r="BU3" s="135">
        <v>39882</v>
      </c>
      <c r="BV3" s="135">
        <v>39882</v>
      </c>
      <c r="BW3" s="134">
        <v>39903</v>
      </c>
      <c r="BX3" s="134">
        <v>39903</v>
      </c>
      <c r="BY3" s="135">
        <v>39905</v>
      </c>
      <c r="BZ3" s="30"/>
      <c r="CA3" s="34">
        <f>E3</f>
        <v>0.25</v>
      </c>
      <c r="CB3" s="32"/>
      <c r="CF3" s="30">
        <v>39800</v>
      </c>
      <c r="CG3" s="30"/>
      <c r="CH3" s="30"/>
      <c r="CI3" s="35"/>
      <c r="CJ3" s="35"/>
      <c r="CK3" s="35"/>
      <c r="CL3" s="36">
        <f>F3</f>
        <v>0</v>
      </c>
      <c r="CM3" s="11"/>
      <c r="CN3" s="11"/>
      <c r="CO3" s="11"/>
    </row>
    <row r="4" spans="1:90" s="7" customFormat="1" ht="12.75">
      <c r="A4" s="37">
        <v>1</v>
      </c>
      <c r="B4" s="116">
        <v>1060554</v>
      </c>
      <c r="C4" s="38">
        <f aca="true" t="shared" si="1" ref="C4:C15">AT4*0.4</f>
        <v>0.396</v>
      </c>
      <c r="D4" s="39">
        <f aca="true" t="shared" si="2" ref="D4:D15">BI4*0.35</f>
        <v>0.33999999999999997</v>
      </c>
      <c r="E4" s="40">
        <f aca="true" t="shared" si="3" ref="E4:E15">CA4*0.25</f>
        <v>0.24977064220183487</v>
      </c>
      <c r="F4" s="41"/>
      <c r="G4" s="42">
        <f t="shared" si="0"/>
        <v>0.9857706422018349</v>
      </c>
      <c r="H4" s="11"/>
      <c r="I4" s="43"/>
      <c r="J4" s="44"/>
      <c r="K4"/>
      <c r="L4" s="93" t="s">
        <v>14</v>
      </c>
      <c r="M4" s="11"/>
      <c r="N4" s="45">
        <f aca="true" t="shared" si="4" ref="N4:N15">AT4</f>
        <v>0.99</v>
      </c>
      <c r="O4" s="46">
        <f aca="true" t="shared" si="5" ref="O4:O15">BI4</f>
        <v>0.9714285714285714</v>
      </c>
      <c r="P4" s="47">
        <f aca="true" t="shared" si="6" ref="P4:P15">CA4</f>
        <v>0.9990825688073395</v>
      </c>
      <c r="Q4" s="11"/>
      <c r="R4" s="11"/>
      <c r="S4" s="95">
        <v>2</v>
      </c>
      <c r="T4" s="97">
        <v>45</v>
      </c>
      <c r="U4" s="96"/>
      <c r="V4" s="96"/>
      <c r="W4" s="96"/>
      <c r="X4" s="78"/>
      <c r="Y4" s="11"/>
      <c r="Z4" s="11"/>
      <c r="AA4" s="37">
        <v>1</v>
      </c>
      <c r="AB4" s="116">
        <v>1060554</v>
      </c>
      <c r="AC4">
        <v>6</v>
      </c>
      <c r="AD4">
        <v>5</v>
      </c>
      <c r="AE4">
        <v>8</v>
      </c>
      <c r="AF4">
        <v>8</v>
      </c>
      <c r="AG4">
        <v>4</v>
      </c>
      <c r="AH4">
        <v>6</v>
      </c>
      <c r="AI4">
        <v>6</v>
      </c>
      <c r="AJ4">
        <v>6</v>
      </c>
      <c r="AK4">
        <v>6</v>
      </c>
      <c r="AL4">
        <v>6</v>
      </c>
      <c r="AM4">
        <v>6</v>
      </c>
      <c r="AN4">
        <v>7</v>
      </c>
      <c r="AO4">
        <v>7</v>
      </c>
      <c r="AP4">
        <v>9</v>
      </c>
      <c r="AQ4">
        <v>9</v>
      </c>
      <c r="AR4"/>
      <c r="AT4" s="38">
        <f aca="true" t="shared" si="7" ref="AT4:AT15">SUM(AC4:AS4)/100</f>
        <v>0.99</v>
      </c>
      <c r="BB4" s="113">
        <v>95</v>
      </c>
      <c r="BC4" s="92">
        <v>50</v>
      </c>
      <c r="BD4" s="92">
        <v>45</v>
      </c>
      <c r="BE4" s="7">
        <v>50</v>
      </c>
      <c r="BF4" s="7">
        <v>50</v>
      </c>
      <c r="BG4" s="12">
        <v>50</v>
      </c>
      <c r="BH4" s="12"/>
      <c r="BI4" s="39">
        <f aca="true" t="shared" si="8" ref="BI4:BI15">SUM(BB4:BH4)/350</f>
        <v>0.9714285714285714</v>
      </c>
      <c r="BJ4"/>
      <c r="BK4"/>
      <c r="BL4" s="92">
        <v>9</v>
      </c>
      <c r="BM4" s="92">
        <v>20</v>
      </c>
      <c r="BN4" s="92">
        <v>90</v>
      </c>
      <c r="BO4" s="92">
        <v>100</v>
      </c>
      <c r="BP4" s="92">
        <v>100</v>
      </c>
      <c r="BQ4" s="92">
        <v>20</v>
      </c>
      <c r="BR4" s="92">
        <v>100</v>
      </c>
      <c r="BS4" s="7">
        <v>20</v>
      </c>
      <c r="BT4" s="7">
        <v>100</v>
      </c>
      <c r="BU4" s="7">
        <v>90</v>
      </c>
      <c r="BV4" s="7">
        <v>160</v>
      </c>
      <c r="BW4" s="14">
        <v>20</v>
      </c>
      <c r="BX4" s="14">
        <v>100</v>
      </c>
      <c r="BY4" s="7">
        <v>160</v>
      </c>
      <c r="BZ4" s="12"/>
      <c r="CA4" s="40">
        <f aca="true" t="shared" si="9" ref="CA4:CA15">SUM(BL4:BZ4)/1090</f>
        <v>0.9990825688073395</v>
      </c>
      <c r="CB4"/>
      <c r="CE4" s="48"/>
      <c r="CG4" s="12"/>
      <c r="CI4" s="12"/>
      <c r="CJ4" s="48"/>
      <c r="CK4" s="50"/>
      <c r="CL4" s="48">
        <f aca="true" t="shared" si="10" ref="CL4:CL15">(CH4+CI4)/200</f>
        <v>0</v>
      </c>
    </row>
    <row r="5" spans="1:90" s="7" customFormat="1" ht="12.75">
      <c r="A5" s="37">
        <v>2</v>
      </c>
      <c r="B5" s="116">
        <v>1035681</v>
      </c>
      <c r="C5" s="38">
        <f t="shared" si="1"/>
        <v>0.35400000000000004</v>
      </c>
      <c r="D5" s="39">
        <f t="shared" si="2"/>
        <v>0.325</v>
      </c>
      <c r="E5" s="40">
        <f t="shared" si="3"/>
        <v>0.23142201834862386</v>
      </c>
      <c r="F5" s="41"/>
      <c r="G5" s="42">
        <f t="shared" si="0"/>
        <v>0.9104220183486239</v>
      </c>
      <c r="H5" s="11"/>
      <c r="I5" s="43"/>
      <c r="J5" s="44"/>
      <c r="K5"/>
      <c r="L5" s="93" t="s">
        <v>14</v>
      </c>
      <c r="M5" s="11"/>
      <c r="N5" s="45">
        <f t="shared" si="4"/>
        <v>0.885</v>
      </c>
      <c r="O5" s="46">
        <f t="shared" si="5"/>
        <v>0.9285714285714286</v>
      </c>
      <c r="P5" s="47">
        <f t="shared" si="6"/>
        <v>0.9256880733944954</v>
      </c>
      <c r="Q5" s="11"/>
      <c r="R5" s="11"/>
      <c r="S5" s="98">
        <v>0</v>
      </c>
      <c r="T5" s="1">
        <v>40</v>
      </c>
      <c r="U5" s="5"/>
      <c r="V5" s="5"/>
      <c r="W5" s="5"/>
      <c r="X5" s="81"/>
      <c r="Y5" s="11"/>
      <c r="Z5" s="11"/>
      <c r="AA5" s="37">
        <v>2</v>
      </c>
      <c r="AB5" s="116">
        <v>1035681</v>
      </c>
      <c r="AC5" s="137">
        <v>6</v>
      </c>
      <c r="AD5" s="114">
        <v>5.5</v>
      </c>
      <c r="AE5" s="114">
        <v>10</v>
      </c>
      <c r="AF5" s="114">
        <v>10</v>
      </c>
      <c r="AG5" s="114">
        <v>5</v>
      </c>
      <c r="AH5" s="114">
        <v>2</v>
      </c>
      <c r="AI5" s="114">
        <v>2</v>
      </c>
      <c r="AJ5" s="114">
        <v>6</v>
      </c>
      <c r="AK5" s="114">
        <v>6</v>
      </c>
      <c r="AL5" s="114">
        <v>4</v>
      </c>
      <c r="AM5" s="114">
        <v>4</v>
      </c>
      <c r="AN5" s="114">
        <v>4</v>
      </c>
      <c r="AO5" s="114">
        <v>4</v>
      </c>
      <c r="AP5" s="114">
        <v>10</v>
      </c>
      <c r="AQ5" s="114">
        <v>10</v>
      </c>
      <c r="AR5" s="114"/>
      <c r="AT5" s="38">
        <f t="shared" si="7"/>
        <v>0.885</v>
      </c>
      <c r="BB5" s="113">
        <v>95</v>
      </c>
      <c r="BC5" s="92">
        <v>35</v>
      </c>
      <c r="BD5" s="92">
        <v>45</v>
      </c>
      <c r="BE5" s="14">
        <v>50</v>
      </c>
      <c r="BF5" s="14">
        <v>50</v>
      </c>
      <c r="BG5" s="12">
        <v>50</v>
      </c>
      <c r="BH5" s="12"/>
      <c r="BI5" s="39">
        <f t="shared" si="8"/>
        <v>0.9285714285714286</v>
      </c>
      <c r="BJ5"/>
      <c r="BK5"/>
      <c r="BL5" s="92">
        <v>9</v>
      </c>
      <c r="BM5" s="92">
        <v>20</v>
      </c>
      <c r="BN5" s="92">
        <v>100</v>
      </c>
      <c r="BO5" s="92">
        <v>100</v>
      </c>
      <c r="BP5" s="92">
        <v>100</v>
      </c>
      <c r="BQ5" s="92">
        <v>20</v>
      </c>
      <c r="BR5" s="92">
        <v>100</v>
      </c>
      <c r="BS5" s="14">
        <v>20</v>
      </c>
      <c r="BT5" s="14">
        <v>0</v>
      </c>
      <c r="BU5" s="14">
        <v>100</v>
      </c>
      <c r="BV5" s="14">
        <v>160</v>
      </c>
      <c r="BW5" s="14">
        <v>20</v>
      </c>
      <c r="BX5" s="14">
        <v>100</v>
      </c>
      <c r="BY5" s="14">
        <v>160</v>
      </c>
      <c r="BZ5" s="12"/>
      <c r="CA5" s="40">
        <f t="shared" si="9"/>
        <v>0.9256880733944954</v>
      </c>
      <c r="CB5"/>
      <c r="CE5" s="48"/>
      <c r="CG5" s="12"/>
      <c r="CI5" s="12"/>
      <c r="CJ5" s="48"/>
      <c r="CK5" s="50"/>
      <c r="CL5" s="48">
        <f t="shared" si="10"/>
        <v>0</v>
      </c>
    </row>
    <row r="6" spans="1:90" s="7" customFormat="1" ht="12.75">
      <c r="A6" s="37">
        <v>3</v>
      </c>
      <c r="B6" s="116">
        <v>1025665</v>
      </c>
      <c r="C6" s="38">
        <f t="shared" si="1"/>
        <v>0.30000000000000004</v>
      </c>
      <c r="D6" s="39">
        <f t="shared" si="2"/>
        <v>0.33999999999999997</v>
      </c>
      <c r="E6" s="40">
        <f t="shared" si="3"/>
        <v>0.1901376146788991</v>
      </c>
      <c r="F6" s="41"/>
      <c r="G6" s="42">
        <f t="shared" si="0"/>
        <v>0.8301376146788991</v>
      </c>
      <c r="H6" s="11"/>
      <c r="I6" s="43"/>
      <c r="J6" s="44"/>
      <c r="K6"/>
      <c r="L6" s="93" t="s">
        <v>17</v>
      </c>
      <c r="M6" s="11"/>
      <c r="N6" s="45">
        <f t="shared" si="4"/>
        <v>0.75</v>
      </c>
      <c r="O6" s="46">
        <f t="shared" si="5"/>
        <v>0.9714285714285714</v>
      </c>
      <c r="P6" s="47">
        <f t="shared" si="6"/>
        <v>0.7605504587155963</v>
      </c>
      <c r="Q6" s="11"/>
      <c r="R6" s="11"/>
      <c r="S6" s="98">
        <v>3</v>
      </c>
      <c r="T6" s="1">
        <v>130</v>
      </c>
      <c r="U6" s="5"/>
      <c r="V6" s="5"/>
      <c r="W6" s="5"/>
      <c r="X6" s="81"/>
      <c r="Y6" s="11"/>
      <c r="Z6" s="11"/>
      <c r="AA6" s="37">
        <v>3</v>
      </c>
      <c r="AB6" s="116">
        <v>1025665</v>
      </c>
      <c r="AC6">
        <v>6</v>
      </c>
      <c r="AD6" s="114">
        <v>4</v>
      </c>
      <c r="AE6" s="114">
        <v>4</v>
      </c>
      <c r="AF6" s="114">
        <v>4</v>
      </c>
      <c r="AG6" s="114">
        <v>3.5</v>
      </c>
      <c r="AH6" s="114">
        <v>4</v>
      </c>
      <c r="AI6" s="114">
        <v>4</v>
      </c>
      <c r="AJ6" s="114">
        <v>6</v>
      </c>
      <c r="AK6" s="114">
        <v>6</v>
      </c>
      <c r="AL6" s="114">
        <v>3</v>
      </c>
      <c r="AM6" s="114">
        <v>3</v>
      </c>
      <c r="AN6" s="114">
        <v>6.5</v>
      </c>
      <c r="AO6" s="114">
        <v>6.5</v>
      </c>
      <c r="AP6" s="114">
        <v>7.25</v>
      </c>
      <c r="AQ6" s="114">
        <v>7.25</v>
      </c>
      <c r="AR6" s="114"/>
      <c r="AS6" s="49"/>
      <c r="AT6" s="38">
        <f t="shared" si="7"/>
        <v>0.75</v>
      </c>
      <c r="BB6" s="113">
        <v>95</v>
      </c>
      <c r="BC6" s="92">
        <v>50</v>
      </c>
      <c r="BD6" s="92">
        <v>45</v>
      </c>
      <c r="BE6" s="14">
        <v>50</v>
      </c>
      <c r="BF6" s="14">
        <v>50</v>
      </c>
      <c r="BG6" s="12">
        <v>50</v>
      </c>
      <c r="BH6" s="12"/>
      <c r="BI6" s="39">
        <f t="shared" si="8"/>
        <v>0.9714285714285714</v>
      </c>
      <c r="BJ6"/>
      <c r="BK6"/>
      <c r="BL6" s="92">
        <v>9</v>
      </c>
      <c r="BM6" s="92">
        <v>20</v>
      </c>
      <c r="BN6" s="92">
        <v>0</v>
      </c>
      <c r="BO6" s="92">
        <v>100</v>
      </c>
      <c r="BP6" s="92">
        <v>0</v>
      </c>
      <c r="BQ6" s="92">
        <v>20</v>
      </c>
      <c r="BR6" s="92">
        <v>70</v>
      </c>
      <c r="BS6" s="14">
        <v>20</v>
      </c>
      <c r="BT6" s="14">
        <v>70</v>
      </c>
      <c r="BU6" s="14">
        <v>100</v>
      </c>
      <c r="BV6" s="14">
        <v>150</v>
      </c>
      <c r="BW6" s="14">
        <v>20</v>
      </c>
      <c r="BX6" s="14">
        <v>100</v>
      </c>
      <c r="BY6" s="14">
        <v>150</v>
      </c>
      <c r="BZ6" s="12"/>
      <c r="CA6" s="40">
        <f t="shared" si="9"/>
        <v>0.7605504587155963</v>
      </c>
      <c r="CB6"/>
      <c r="CE6" s="48"/>
      <c r="CF6" s="49"/>
      <c r="CG6" s="12"/>
      <c r="CH6" s="49"/>
      <c r="CI6" s="12"/>
      <c r="CJ6" s="48"/>
      <c r="CK6" s="50"/>
      <c r="CL6" s="48">
        <f t="shared" si="10"/>
        <v>0</v>
      </c>
    </row>
    <row r="7" spans="1:90" s="7" customFormat="1" ht="12.75">
      <c r="A7" s="117">
        <v>4</v>
      </c>
      <c r="B7" s="116">
        <v>1035734</v>
      </c>
      <c r="C7" s="38">
        <f t="shared" si="1"/>
        <v>0.288</v>
      </c>
      <c r="D7" s="39">
        <f t="shared" si="2"/>
        <v>0.26499999999999996</v>
      </c>
      <c r="E7" s="40">
        <f t="shared" si="3"/>
        <v>0.23486238532110093</v>
      </c>
      <c r="F7" s="41"/>
      <c r="G7" s="42">
        <f t="shared" si="0"/>
        <v>0.7878623853211009</v>
      </c>
      <c r="H7" s="11"/>
      <c r="I7" s="43"/>
      <c r="J7" s="44"/>
      <c r="K7"/>
      <c r="L7" s="93" t="s">
        <v>14</v>
      </c>
      <c r="M7" s="11"/>
      <c r="N7" s="45">
        <f t="shared" si="4"/>
        <v>0.72</v>
      </c>
      <c r="O7" s="46">
        <f t="shared" si="5"/>
        <v>0.7571428571428571</v>
      </c>
      <c r="P7" s="47">
        <f t="shared" si="6"/>
        <v>0.9394495412844037</v>
      </c>
      <c r="Q7" s="11"/>
      <c r="R7" s="11"/>
      <c r="S7" s="98">
        <v>1</v>
      </c>
      <c r="T7" s="1">
        <v>31</v>
      </c>
      <c r="U7" s="5"/>
      <c r="V7" s="5"/>
      <c r="W7" s="5"/>
      <c r="X7" s="81"/>
      <c r="Y7" s="11"/>
      <c r="Z7" s="11"/>
      <c r="AA7" s="117">
        <v>4</v>
      </c>
      <c r="AB7" s="116">
        <v>1035734</v>
      </c>
      <c r="AC7" s="137">
        <v>3.5</v>
      </c>
      <c r="AD7" s="114">
        <v>3</v>
      </c>
      <c r="AE7" s="114">
        <v>4.5</v>
      </c>
      <c r="AF7" s="114">
        <v>4.5</v>
      </c>
      <c r="AG7" s="114">
        <v>3.5</v>
      </c>
      <c r="AH7" s="114">
        <v>5</v>
      </c>
      <c r="AI7" s="114">
        <v>5</v>
      </c>
      <c r="AJ7" s="114">
        <v>2</v>
      </c>
      <c r="AK7" s="114">
        <v>2</v>
      </c>
      <c r="AL7" s="114">
        <v>5</v>
      </c>
      <c r="AM7" s="114">
        <v>5</v>
      </c>
      <c r="AN7" s="114">
        <v>7</v>
      </c>
      <c r="AO7" s="114">
        <v>7</v>
      </c>
      <c r="AP7" s="114">
        <v>7.5</v>
      </c>
      <c r="AQ7" s="114">
        <v>7.5</v>
      </c>
      <c r="AR7" s="114"/>
      <c r="AS7" s="14"/>
      <c r="AT7" s="38">
        <f t="shared" si="7"/>
        <v>0.72</v>
      </c>
      <c r="BB7" s="113">
        <v>70</v>
      </c>
      <c r="BC7" s="92">
        <v>40</v>
      </c>
      <c r="BD7" s="92">
        <v>35</v>
      </c>
      <c r="BE7" s="14">
        <v>25</v>
      </c>
      <c r="BF7" s="14">
        <v>45</v>
      </c>
      <c r="BG7" s="12">
        <v>50</v>
      </c>
      <c r="BH7" s="12"/>
      <c r="BI7" s="39">
        <f t="shared" si="8"/>
        <v>0.7571428571428571</v>
      </c>
      <c r="BJ7"/>
      <c r="BK7"/>
      <c r="BL7" s="92">
        <v>9</v>
      </c>
      <c r="BM7" s="92">
        <v>20</v>
      </c>
      <c r="BN7" s="92">
        <v>100</v>
      </c>
      <c r="BO7" s="92">
        <v>100</v>
      </c>
      <c r="BP7" s="92">
        <v>100</v>
      </c>
      <c r="BQ7" s="92">
        <v>20</v>
      </c>
      <c r="BR7" s="92">
        <v>100</v>
      </c>
      <c r="BS7" s="14">
        <v>20</v>
      </c>
      <c r="BT7" s="14">
        <v>75</v>
      </c>
      <c r="BU7" s="14">
        <v>70</v>
      </c>
      <c r="BV7" s="14">
        <v>160</v>
      </c>
      <c r="BW7" s="14">
        <v>20</v>
      </c>
      <c r="BX7" s="14">
        <v>70</v>
      </c>
      <c r="BY7" s="14">
        <v>160</v>
      </c>
      <c r="BZ7" s="12"/>
      <c r="CA7" s="40">
        <f t="shared" si="9"/>
        <v>0.9394495412844037</v>
      </c>
      <c r="CB7"/>
      <c r="CE7" s="48"/>
      <c r="CF7" s="14"/>
      <c r="CG7" s="12"/>
      <c r="CH7" s="14"/>
      <c r="CI7" s="12"/>
      <c r="CJ7" s="48"/>
      <c r="CK7" s="50"/>
      <c r="CL7" s="48">
        <f t="shared" si="10"/>
        <v>0</v>
      </c>
    </row>
    <row r="8" spans="1:90" s="7" customFormat="1" ht="12.75">
      <c r="A8" s="37">
        <v>5</v>
      </c>
      <c r="B8" s="116">
        <v>1025714</v>
      </c>
      <c r="C8" s="38">
        <f t="shared" si="1"/>
        <v>0.292</v>
      </c>
      <c r="D8" s="39">
        <f t="shared" si="2"/>
        <v>0.26</v>
      </c>
      <c r="E8" s="40">
        <f t="shared" si="3"/>
        <v>0.18142201834862384</v>
      </c>
      <c r="F8" s="41"/>
      <c r="G8" s="42">
        <f t="shared" si="0"/>
        <v>0.7334220183486239</v>
      </c>
      <c r="H8" s="11"/>
      <c r="I8" s="43"/>
      <c r="J8" s="44"/>
      <c r="K8"/>
      <c r="L8" s="93" t="s">
        <v>14</v>
      </c>
      <c r="M8" s="11"/>
      <c r="N8" s="45">
        <f t="shared" si="4"/>
        <v>0.73</v>
      </c>
      <c r="O8" s="46">
        <f t="shared" si="5"/>
        <v>0.7428571428571429</v>
      </c>
      <c r="P8" s="47">
        <f t="shared" si="6"/>
        <v>0.7256880733944954</v>
      </c>
      <c r="Q8" s="11"/>
      <c r="R8" s="11"/>
      <c r="S8" s="98">
        <v>18</v>
      </c>
      <c r="T8" s="1">
        <v>53</v>
      </c>
      <c r="U8" s="5"/>
      <c r="V8" s="5"/>
      <c r="W8" s="5"/>
      <c r="X8" s="81"/>
      <c r="Y8" s="11"/>
      <c r="Z8" s="11"/>
      <c r="AA8" s="37">
        <v>5</v>
      </c>
      <c r="AB8" s="116">
        <v>1025714</v>
      </c>
      <c r="AC8">
        <v>5.5</v>
      </c>
      <c r="AD8" s="114">
        <v>3.5</v>
      </c>
      <c r="AE8" s="114">
        <v>4.5</v>
      </c>
      <c r="AF8" s="114">
        <v>4.5</v>
      </c>
      <c r="AG8" s="114">
        <v>3</v>
      </c>
      <c r="AH8" s="114">
        <v>2</v>
      </c>
      <c r="AI8" s="114">
        <v>2</v>
      </c>
      <c r="AJ8" s="114">
        <v>5</v>
      </c>
      <c r="AK8" s="114">
        <v>5</v>
      </c>
      <c r="AL8" s="114">
        <v>4.5</v>
      </c>
      <c r="AM8" s="114">
        <v>4.5</v>
      </c>
      <c r="AN8" s="114">
        <v>6.5</v>
      </c>
      <c r="AO8" s="114">
        <v>6.5</v>
      </c>
      <c r="AP8" s="114">
        <v>8</v>
      </c>
      <c r="AQ8" s="114">
        <v>8</v>
      </c>
      <c r="AR8" s="114"/>
      <c r="AT8" s="38">
        <f t="shared" si="7"/>
        <v>0.73</v>
      </c>
      <c r="BB8" s="113">
        <v>90</v>
      </c>
      <c r="BC8" s="92"/>
      <c r="BD8" s="92">
        <v>25</v>
      </c>
      <c r="BE8" s="14">
        <v>50</v>
      </c>
      <c r="BF8" s="14">
        <v>45</v>
      </c>
      <c r="BG8" s="12">
        <v>50</v>
      </c>
      <c r="BH8" s="12"/>
      <c r="BI8" s="39">
        <f t="shared" si="8"/>
        <v>0.7428571428571429</v>
      </c>
      <c r="BJ8"/>
      <c r="BK8"/>
      <c r="BL8" s="92">
        <v>9</v>
      </c>
      <c r="BM8" s="92">
        <v>14</v>
      </c>
      <c r="BN8" s="92"/>
      <c r="BO8" s="92"/>
      <c r="BP8" s="92">
        <v>100</v>
      </c>
      <c r="BQ8" s="92">
        <v>14</v>
      </c>
      <c r="BR8" s="92">
        <v>50</v>
      </c>
      <c r="BS8" s="14">
        <v>20</v>
      </c>
      <c r="BT8" s="14">
        <v>70</v>
      </c>
      <c r="BU8" s="14">
        <v>100</v>
      </c>
      <c r="BV8" s="14">
        <v>142</v>
      </c>
      <c r="BW8" s="14">
        <v>20</v>
      </c>
      <c r="BX8" s="14">
        <v>100</v>
      </c>
      <c r="BY8" s="14">
        <v>152</v>
      </c>
      <c r="BZ8" s="12"/>
      <c r="CA8" s="40">
        <f t="shared" si="9"/>
        <v>0.7256880733944954</v>
      </c>
      <c r="CB8"/>
      <c r="CE8" s="48"/>
      <c r="CG8" s="12"/>
      <c r="CI8" s="12"/>
      <c r="CJ8" s="48"/>
      <c r="CK8" s="50"/>
      <c r="CL8" s="48">
        <f t="shared" si="10"/>
        <v>0</v>
      </c>
    </row>
    <row r="9" spans="1:90" s="7" customFormat="1" ht="12.75">
      <c r="A9" s="37">
        <v>6</v>
      </c>
      <c r="B9" s="116">
        <v>1038568</v>
      </c>
      <c r="C9" s="38">
        <f t="shared" si="1"/>
        <v>0.238</v>
      </c>
      <c r="D9" s="39">
        <f t="shared" si="2"/>
        <v>0.25499999999999995</v>
      </c>
      <c r="E9" s="40">
        <f t="shared" si="3"/>
        <v>0.22224770642201835</v>
      </c>
      <c r="F9" s="41"/>
      <c r="G9" s="42">
        <f t="shared" si="0"/>
        <v>0.7152477064220183</v>
      </c>
      <c r="H9" s="11"/>
      <c r="I9" s="43"/>
      <c r="J9" s="44"/>
      <c r="K9"/>
      <c r="L9" s="93" t="s">
        <v>17</v>
      </c>
      <c r="M9" s="11"/>
      <c r="N9" s="45">
        <f t="shared" si="4"/>
        <v>0.595</v>
      </c>
      <c r="O9" s="46">
        <f t="shared" si="5"/>
        <v>0.7285714285714285</v>
      </c>
      <c r="P9" s="47">
        <f t="shared" si="6"/>
        <v>0.8889908256880734</v>
      </c>
      <c r="Q9" s="11"/>
      <c r="R9" s="11"/>
      <c r="S9" s="98">
        <v>0</v>
      </c>
      <c r="T9" s="1">
        <v>36</v>
      </c>
      <c r="U9" s="5"/>
      <c r="V9" s="5"/>
      <c r="W9" s="5"/>
      <c r="X9" s="81"/>
      <c r="Y9" s="11"/>
      <c r="Z9" s="11"/>
      <c r="AA9" s="37">
        <v>6</v>
      </c>
      <c r="AB9" s="116">
        <v>1038568</v>
      </c>
      <c r="AC9">
        <v>0.5</v>
      </c>
      <c r="AD9">
        <v>3</v>
      </c>
      <c r="AE9">
        <v>0.5</v>
      </c>
      <c r="AF9">
        <v>0.5</v>
      </c>
      <c r="AG9">
        <v>1</v>
      </c>
      <c r="AH9">
        <v>4</v>
      </c>
      <c r="AI9">
        <v>4</v>
      </c>
      <c r="AJ9">
        <v>4</v>
      </c>
      <c r="AK9">
        <v>4</v>
      </c>
      <c r="AL9">
        <v>6</v>
      </c>
      <c r="AM9">
        <v>6</v>
      </c>
      <c r="AN9">
        <v>5</v>
      </c>
      <c r="AO9">
        <v>5</v>
      </c>
      <c r="AP9">
        <v>8</v>
      </c>
      <c r="AQ9">
        <v>8</v>
      </c>
      <c r="AR9"/>
      <c r="AT9" s="38">
        <f t="shared" si="7"/>
        <v>0.595</v>
      </c>
      <c r="BB9" s="113">
        <v>75</v>
      </c>
      <c r="BC9" s="92">
        <v>50</v>
      </c>
      <c r="BD9" s="92">
        <v>35</v>
      </c>
      <c r="BE9" s="14">
        <v>25</v>
      </c>
      <c r="BF9" s="14">
        <v>35</v>
      </c>
      <c r="BG9" s="12">
        <v>35</v>
      </c>
      <c r="BH9" s="12"/>
      <c r="BI9" s="39">
        <f t="shared" si="8"/>
        <v>0.7285714285714285</v>
      </c>
      <c r="BJ9"/>
      <c r="BK9"/>
      <c r="BL9" s="92">
        <v>9</v>
      </c>
      <c r="BM9" s="92">
        <v>20</v>
      </c>
      <c r="BN9" s="92">
        <v>100</v>
      </c>
      <c r="BO9" s="92">
        <v>100</v>
      </c>
      <c r="BP9" s="92">
        <v>0</v>
      </c>
      <c r="BQ9" s="92">
        <v>20</v>
      </c>
      <c r="BR9" s="92">
        <v>100</v>
      </c>
      <c r="BS9" s="14">
        <v>10</v>
      </c>
      <c r="BT9" s="14">
        <v>70</v>
      </c>
      <c r="BU9" s="14">
        <v>100</v>
      </c>
      <c r="BV9" s="14">
        <v>160</v>
      </c>
      <c r="BW9" s="14">
        <v>20</v>
      </c>
      <c r="BX9" s="14">
        <v>100</v>
      </c>
      <c r="BY9" s="7">
        <v>160</v>
      </c>
      <c r="BZ9" s="12"/>
      <c r="CA9" s="40">
        <f t="shared" si="9"/>
        <v>0.8889908256880734</v>
      </c>
      <c r="CB9"/>
      <c r="CE9" s="48"/>
      <c r="CG9" s="12"/>
      <c r="CI9" s="12"/>
      <c r="CJ9" s="48"/>
      <c r="CK9" s="50"/>
      <c r="CL9" s="48">
        <f t="shared" si="10"/>
        <v>0</v>
      </c>
    </row>
    <row r="10" spans="1:90" s="7" customFormat="1" ht="12.75">
      <c r="A10" s="51">
        <v>7</v>
      </c>
      <c r="B10" s="116">
        <v>1062569</v>
      </c>
      <c r="C10" s="38">
        <f t="shared" si="1"/>
        <v>0.21600000000000003</v>
      </c>
      <c r="D10" s="39">
        <f t="shared" si="2"/>
        <v>0.27299999999999996</v>
      </c>
      <c r="E10" s="40">
        <f t="shared" si="3"/>
        <v>0.22224770642201835</v>
      </c>
      <c r="F10" s="41"/>
      <c r="G10" s="42">
        <f t="shared" si="0"/>
        <v>0.7112477064220184</v>
      </c>
      <c r="H10" s="11"/>
      <c r="I10" s="43"/>
      <c r="J10" s="44"/>
      <c r="K10"/>
      <c r="L10" s="93" t="s">
        <v>57</v>
      </c>
      <c r="M10" s="11"/>
      <c r="N10" s="45">
        <f t="shared" si="4"/>
        <v>0.54</v>
      </c>
      <c r="O10" s="46">
        <f t="shared" si="5"/>
        <v>0.78</v>
      </c>
      <c r="P10" s="47">
        <f t="shared" si="6"/>
        <v>0.8889908256880734</v>
      </c>
      <c r="Q10" s="11"/>
      <c r="R10" s="11"/>
      <c r="S10" s="98">
        <v>2</v>
      </c>
      <c r="T10" s="1">
        <v>45</v>
      </c>
      <c r="U10" s="5"/>
      <c r="V10" s="5"/>
      <c r="W10" s="5"/>
      <c r="X10" s="81"/>
      <c r="Y10" s="11"/>
      <c r="Z10" s="11"/>
      <c r="AA10" s="51">
        <v>7</v>
      </c>
      <c r="AB10" s="116">
        <v>1062569</v>
      </c>
      <c r="AC10" s="92">
        <v>0.5</v>
      </c>
      <c r="AD10" s="114">
        <v>3.5</v>
      </c>
      <c r="AE10" s="114">
        <v>4.5</v>
      </c>
      <c r="AF10" s="114">
        <v>4.5</v>
      </c>
      <c r="AG10" s="114">
        <v>3</v>
      </c>
      <c r="AH10" s="114">
        <v>2</v>
      </c>
      <c r="AI10" s="114">
        <v>2</v>
      </c>
      <c r="AJ10" s="114">
        <v>2</v>
      </c>
      <c r="AK10" s="114">
        <v>2</v>
      </c>
      <c r="AL10" s="114">
        <v>1.5</v>
      </c>
      <c r="AM10" s="114">
        <v>1.5</v>
      </c>
      <c r="AN10" s="114">
        <v>7.5</v>
      </c>
      <c r="AO10" s="114">
        <v>7.5</v>
      </c>
      <c r="AP10" s="114">
        <v>6</v>
      </c>
      <c r="AQ10" s="114">
        <v>6</v>
      </c>
      <c r="AR10" s="114"/>
      <c r="AT10" s="38">
        <f t="shared" si="7"/>
        <v>0.54</v>
      </c>
      <c r="BB10" s="138">
        <v>75</v>
      </c>
      <c r="BC10" s="92">
        <v>35</v>
      </c>
      <c r="BD10" s="92">
        <v>45</v>
      </c>
      <c r="BE10" s="14">
        <v>35</v>
      </c>
      <c r="BF10" s="7">
        <v>48</v>
      </c>
      <c r="BG10" s="12">
        <v>35</v>
      </c>
      <c r="BH10" s="12"/>
      <c r="BI10" s="39">
        <f t="shared" si="8"/>
        <v>0.78</v>
      </c>
      <c r="BJ10"/>
      <c r="BK10"/>
      <c r="BL10" s="92">
        <v>9</v>
      </c>
      <c r="BM10" s="92">
        <v>20</v>
      </c>
      <c r="BN10" s="92">
        <v>70</v>
      </c>
      <c r="BO10" s="92">
        <v>100</v>
      </c>
      <c r="BP10" s="92">
        <v>100</v>
      </c>
      <c r="BQ10" s="92">
        <v>20</v>
      </c>
      <c r="BR10" s="92">
        <v>70</v>
      </c>
      <c r="BS10" s="14">
        <v>20</v>
      </c>
      <c r="BT10" s="14">
        <v>90</v>
      </c>
      <c r="BU10" s="7">
        <v>100</v>
      </c>
      <c r="BV10" s="7">
        <v>160</v>
      </c>
      <c r="BW10" s="14">
        <v>20</v>
      </c>
      <c r="BX10" s="14">
        <v>50</v>
      </c>
      <c r="BY10" s="7">
        <v>140</v>
      </c>
      <c r="BZ10" s="12"/>
      <c r="CA10" s="40">
        <f t="shared" si="9"/>
        <v>0.8889908256880734</v>
      </c>
      <c r="CB10"/>
      <c r="CE10" s="48"/>
      <c r="CG10" s="12"/>
      <c r="CI10" s="12"/>
      <c r="CJ10" s="48"/>
      <c r="CK10" s="50"/>
      <c r="CL10" s="48">
        <f t="shared" si="10"/>
        <v>0</v>
      </c>
    </row>
    <row r="11" spans="1:90" s="7" customFormat="1" ht="12.75">
      <c r="A11" s="118">
        <v>8</v>
      </c>
      <c r="B11" s="116">
        <v>1038578</v>
      </c>
      <c r="C11" s="38">
        <f t="shared" si="1"/>
        <v>0.20800000000000002</v>
      </c>
      <c r="D11" s="39">
        <f t="shared" si="2"/>
        <v>0.29</v>
      </c>
      <c r="E11" s="40">
        <f t="shared" si="3"/>
        <v>0.21261467889908256</v>
      </c>
      <c r="F11" s="41"/>
      <c r="G11" s="42">
        <f t="shared" si="0"/>
        <v>0.7106146788990826</v>
      </c>
      <c r="H11" s="11"/>
      <c r="I11" s="43"/>
      <c r="J11" s="44"/>
      <c r="K11"/>
      <c r="L11" s="93" t="s">
        <v>14</v>
      </c>
      <c r="M11" s="11"/>
      <c r="N11" s="45">
        <f t="shared" si="4"/>
        <v>0.52</v>
      </c>
      <c r="O11" s="46">
        <f t="shared" si="5"/>
        <v>0.8285714285714286</v>
      </c>
      <c r="P11" s="47">
        <f t="shared" si="6"/>
        <v>0.8504587155963302</v>
      </c>
      <c r="Q11" s="11"/>
      <c r="R11" s="11"/>
      <c r="S11" s="98">
        <v>1</v>
      </c>
      <c r="T11" s="1">
        <v>30</v>
      </c>
      <c r="U11" s="5"/>
      <c r="V11" s="5"/>
      <c r="W11" s="5"/>
      <c r="X11" s="81"/>
      <c r="Y11" s="11"/>
      <c r="Z11" s="11"/>
      <c r="AA11" s="118">
        <v>8</v>
      </c>
      <c r="AB11" s="116">
        <v>1038578</v>
      </c>
      <c r="AC11">
        <v>3.5</v>
      </c>
      <c r="AD11" s="114">
        <v>4</v>
      </c>
      <c r="AE11" s="114">
        <v>6</v>
      </c>
      <c r="AF11" s="114">
        <v>6</v>
      </c>
      <c r="AG11" s="114">
        <v>3.5</v>
      </c>
      <c r="AH11" s="114">
        <v>0.5</v>
      </c>
      <c r="AI11" s="114">
        <v>0.5</v>
      </c>
      <c r="AJ11" s="114">
        <v>1</v>
      </c>
      <c r="AK11" s="114">
        <v>1</v>
      </c>
      <c r="AL11" s="114">
        <v>4</v>
      </c>
      <c r="AM11" s="114">
        <v>4</v>
      </c>
      <c r="AN11" s="114">
        <v>4</v>
      </c>
      <c r="AO11" s="114">
        <v>4</v>
      </c>
      <c r="AP11" s="136">
        <v>5</v>
      </c>
      <c r="AQ11" s="136">
        <v>5</v>
      </c>
      <c r="AR11" s="114"/>
      <c r="AT11" s="38">
        <f t="shared" si="7"/>
        <v>0.52</v>
      </c>
      <c r="BB11" s="113">
        <v>80</v>
      </c>
      <c r="BC11" s="92">
        <v>50</v>
      </c>
      <c r="BD11" s="92">
        <v>45</v>
      </c>
      <c r="BE11" s="14">
        <v>35</v>
      </c>
      <c r="BF11" s="14">
        <v>35</v>
      </c>
      <c r="BG11" s="12">
        <v>45</v>
      </c>
      <c r="BH11" s="12"/>
      <c r="BI11" s="39">
        <f t="shared" si="8"/>
        <v>0.8285714285714286</v>
      </c>
      <c r="BJ11"/>
      <c r="BK11"/>
      <c r="BL11" s="92">
        <v>9</v>
      </c>
      <c r="BM11" s="92">
        <v>20</v>
      </c>
      <c r="BN11" s="92">
        <v>70</v>
      </c>
      <c r="BO11" s="92">
        <v>100</v>
      </c>
      <c r="BP11" s="92">
        <v>100</v>
      </c>
      <c r="BQ11" s="92">
        <v>20</v>
      </c>
      <c r="BR11" s="92">
        <v>50</v>
      </c>
      <c r="BS11" s="14">
        <v>20</v>
      </c>
      <c r="BT11" s="14">
        <v>70</v>
      </c>
      <c r="BU11" s="14">
        <v>70</v>
      </c>
      <c r="BV11" s="14">
        <v>134</v>
      </c>
      <c r="BW11" s="14">
        <v>20</v>
      </c>
      <c r="BX11" s="14">
        <v>90</v>
      </c>
      <c r="BY11" s="14">
        <v>154</v>
      </c>
      <c r="BZ11" s="12"/>
      <c r="CA11" s="40">
        <f t="shared" si="9"/>
        <v>0.8504587155963302</v>
      </c>
      <c r="CB11"/>
      <c r="CE11" s="48"/>
      <c r="CG11" s="12"/>
      <c r="CI11" s="12"/>
      <c r="CJ11" s="48"/>
      <c r="CK11" s="50"/>
      <c r="CL11" s="48">
        <f t="shared" si="10"/>
        <v>0</v>
      </c>
    </row>
    <row r="12" spans="1:90" s="7" customFormat="1" ht="12.75">
      <c r="A12" s="37">
        <v>9</v>
      </c>
      <c r="B12" s="116">
        <v>1035238</v>
      </c>
      <c r="C12" s="38">
        <f t="shared" si="1"/>
        <v>0.272</v>
      </c>
      <c r="D12" s="39">
        <f t="shared" si="2"/>
        <v>0.22999999999999998</v>
      </c>
      <c r="E12" s="40">
        <f t="shared" si="3"/>
        <v>0.17522935779816515</v>
      </c>
      <c r="F12" s="41"/>
      <c r="G12" s="42">
        <f t="shared" si="0"/>
        <v>0.6772293577981652</v>
      </c>
      <c r="H12" s="11"/>
      <c r="I12" s="43"/>
      <c r="J12" s="44"/>
      <c r="K12"/>
      <c r="L12" s="93" t="s">
        <v>14</v>
      </c>
      <c r="M12" s="11"/>
      <c r="N12" s="45">
        <f t="shared" si="4"/>
        <v>0.68</v>
      </c>
      <c r="O12" s="46">
        <f t="shared" si="5"/>
        <v>0.6571428571428571</v>
      </c>
      <c r="P12" s="47">
        <f t="shared" si="6"/>
        <v>0.7009174311926606</v>
      </c>
      <c r="Q12" s="11"/>
      <c r="R12" s="11"/>
      <c r="S12" s="98">
        <v>0</v>
      </c>
      <c r="T12" s="1">
        <v>40</v>
      </c>
      <c r="U12" s="5"/>
      <c r="V12" s="5"/>
      <c r="W12" s="5"/>
      <c r="X12" s="81"/>
      <c r="Y12" s="11"/>
      <c r="Z12" s="11"/>
      <c r="AA12" s="37">
        <v>9</v>
      </c>
      <c r="AB12" s="116">
        <v>1035238</v>
      </c>
      <c r="AC12">
        <v>6</v>
      </c>
      <c r="AD12" s="114">
        <v>5</v>
      </c>
      <c r="AE12" s="114">
        <v>5</v>
      </c>
      <c r="AF12" s="114">
        <v>5</v>
      </c>
      <c r="AG12" s="114">
        <v>4</v>
      </c>
      <c r="AH12" s="114">
        <v>5</v>
      </c>
      <c r="AI12" s="114">
        <v>5</v>
      </c>
      <c r="AJ12" s="114">
        <v>3</v>
      </c>
      <c r="AK12" s="114">
        <v>3</v>
      </c>
      <c r="AL12" s="114">
        <v>2</v>
      </c>
      <c r="AM12" s="114">
        <v>2</v>
      </c>
      <c r="AN12" s="114">
        <v>4</v>
      </c>
      <c r="AO12" s="114">
        <v>4</v>
      </c>
      <c r="AP12" s="114">
        <v>7.5</v>
      </c>
      <c r="AQ12" s="114">
        <v>7.5</v>
      </c>
      <c r="AR12" s="114"/>
      <c r="AT12" s="38">
        <f t="shared" si="7"/>
        <v>0.68</v>
      </c>
      <c r="BB12" s="113">
        <v>90</v>
      </c>
      <c r="BC12" s="92">
        <v>35</v>
      </c>
      <c r="BD12" s="92">
        <v>45</v>
      </c>
      <c r="BE12" s="14">
        <v>10</v>
      </c>
      <c r="BF12" s="14">
        <v>50</v>
      </c>
      <c r="BG12" s="12">
        <v>0</v>
      </c>
      <c r="BH12" s="12"/>
      <c r="BI12" s="39">
        <f t="shared" si="8"/>
        <v>0.6571428571428571</v>
      </c>
      <c r="BJ12"/>
      <c r="BK12"/>
      <c r="BL12" s="92">
        <v>9</v>
      </c>
      <c r="BM12" s="92">
        <v>20</v>
      </c>
      <c r="BN12" s="92">
        <v>0</v>
      </c>
      <c r="BO12" s="92">
        <v>70</v>
      </c>
      <c r="BP12" s="92">
        <v>100</v>
      </c>
      <c r="BQ12" s="92">
        <v>20</v>
      </c>
      <c r="BR12" s="92">
        <v>100</v>
      </c>
      <c r="BS12" s="14">
        <v>14</v>
      </c>
      <c r="BT12" s="14">
        <v>0</v>
      </c>
      <c r="BU12" s="14">
        <v>95</v>
      </c>
      <c r="BV12" s="14">
        <v>156</v>
      </c>
      <c r="BW12" s="14">
        <v>20</v>
      </c>
      <c r="BX12" s="14">
        <v>0</v>
      </c>
      <c r="BY12" s="14">
        <v>160</v>
      </c>
      <c r="BZ12" s="12"/>
      <c r="CA12" s="40">
        <f t="shared" si="9"/>
        <v>0.7009174311926606</v>
      </c>
      <c r="CB12"/>
      <c r="CE12" s="48"/>
      <c r="CG12" s="12"/>
      <c r="CI12" s="12"/>
      <c r="CJ12" s="48"/>
      <c r="CK12" s="50"/>
      <c r="CL12" s="48">
        <f t="shared" si="10"/>
        <v>0</v>
      </c>
    </row>
    <row r="13" spans="1:90" s="7" customFormat="1" ht="12.75">
      <c r="A13" s="37">
        <v>10</v>
      </c>
      <c r="B13" s="116">
        <v>1035859</v>
      </c>
      <c r="C13" s="38">
        <f t="shared" si="1"/>
        <v>0.20400000000000001</v>
      </c>
      <c r="D13" s="39">
        <f t="shared" si="2"/>
        <v>0.215</v>
      </c>
      <c r="E13" s="40">
        <f t="shared" si="3"/>
        <v>0.14678899082568808</v>
      </c>
      <c r="F13" s="41"/>
      <c r="G13" s="42">
        <f t="shared" si="0"/>
        <v>0.5657889908256881</v>
      </c>
      <c r="H13" s="11"/>
      <c r="I13" s="43"/>
      <c r="J13" s="44"/>
      <c r="K13"/>
      <c r="L13" s="93" t="s">
        <v>14</v>
      </c>
      <c r="M13" s="11"/>
      <c r="N13" s="45">
        <f t="shared" si="4"/>
        <v>0.51</v>
      </c>
      <c r="O13" s="46">
        <f t="shared" si="5"/>
        <v>0.6142857142857143</v>
      </c>
      <c r="P13" s="47">
        <f t="shared" si="6"/>
        <v>0.5871559633027523</v>
      </c>
      <c r="Q13" s="11"/>
      <c r="R13" s="11"/>
      <c r="S13" s="98">
        <v>2</v>
      </c>
      <c r="T13" s="1">
        <v>77</v>
      </c>
      <c r="U13" s="5"/>
      <c r="V13" s="5"/>
      <c r="W13" s="5"/>
      <c r="X13" s="81"/>
      <c r="Y13" s="11"/>
      <c r="Z13" s="11"/>
      <c r="AA13" s="37">
        <v>10</v>
      </c>
      <c r="AB13" s="116">
        <v>1035859</v>
      </c>
      <c r="AC13">
        <v>1</v>
      </c>
      <c r="AD13" s="114">
        <v>3</v>
      </c>
      <c r="AE13" s="114">
        <v>4</v>
      </c>
      <c r="AF13" s="114">
        <v>4</v>
      </c>
      <c r="AG13" s="114">
        <v>2</v>
      </c>
      <c r="AH13" s="114">
        <v>3.5</v>
      </c>
      <c r="AI13" s="114">
        <v>3.5</v>
      </c>
      <c r="AJ13" s="114">
        <v>4</v>
      </c>
      <c r="AK13" s="114">
        <v>4</v>
      </c>
      <c r="AL13" s="114">
        <v>1</v>
      </c>
      <c r="AM13" s="114">
        <v>1</v>
      </c>
      <c r="AN13" s="114">
        <v>5</v>
      </c>
      <c r="AO13" s="114">
        <v>5</v>
      </c>
      <c r="AP13" s="114">
        <v>5</v>
      </c>
      <c r="AQ13" s="114">
        <v>5</v>
      </c>
      <c r="AR13" s="114"/>
      <c r="AT13" s="38">
        <f t="shared" si="7"/>
        <v>0.51</v>
      </c>
      <c r="BB13" s="113">
        <v>90</v>
      </c>
      <c r="BC13" s="92"/>
      <c r="BD13" s="92"/>
      <c r="BE13" s="14">
        <v>35</v>
      </c>
      <c r="BF13" s="14">
        <v>45</v>
      </c>
      <c r="BG13" s="12">
        <v>45</v>
      </c>
      <c r="BH13" s="12"/>
      <c r="BI13" s="39">
        <f t="shared" si="8"/>
        <v>0.6142857142857143</v>
      </c>
      <c r="BJ13"/>
      <c r="BK13"/>
      <c r="BL13" s="92">
        <v>9</v>
      </c>
      <c r="BM13" s="92">
        <v>14</v>
      </c>
      <c r="BN13" s="92"/>
      <c r="BO13" s="92"/>
      <c r="BP13" s="92"/>
      <c r="BQ13" s="92">
        <v>20</v>
      </c>
      <c r="BR13" s="92"/>
      <c r="BS13" s="14">
        <v>20</v>
      </c>
      <c r="BT13" s="14">
        <v>70</v>
      </c>
      <c r="BU13" s="14">
        <v>90</v>
      </c>
      <c r="BV13" s="14">
        <v>150</v>
      </c>
      <c r="BW13" s="14">
        <v>20</v>
      </c>
      <c r="BX13" s="14">
        <v>90</v>
      </c>
      <c r="BY13" s="14">
        <v>157</v>
      </c>
      <c r="BZ13" s="12"/>
      <c r="CA13" s="40">
        <f t="shared" si="9"/>
        <v>0.5871559633027523</v>
      </c>
      <c r="CB13"/>
      <c r="CE13" s="48"/>
      <c r="CG13" s="12"/>
      <c r="CI13" s="12"/>
      <c r="CJ13" s="48"/>
      <c r="CK13" s="50"/>
      <c r="CL13" s="48">
        <f t="shared" si="10"/>
        <v>0</v>
      </c>
    </row>
    <row r="14" spans="1:90" s="7" customFormat="1" ht="12.75">
      <c r="A14" s="37">
        <v>11</v>
      </c>
      <c r="B14" s="116">
        <v>1064148</v>
      </c>
      <c r="C14" s="38">
        <f t="shared" si="1"/>
        <v>0.09200000000000001</v>
      </c>
      <c r="D14" s="39">
        <f t="shared" si="2"/>
        <v>0.16499999999999998</v>
      </c>
      <c r="E14" s="40">
        <f t="shared" si="3"/>
        <v>0.09655963302752293</v>
      </c>
      <c r="F14" s="41"/>
      <c r="G14" s="42">
        <f t="shared" si="0"/>
        <v>0.3535596330275229</v>
      </c>
      <c r="H14" s="11"/>
      <c r="I14" s="43"/>
      <c r="J14" s="44"/>
      <c r="K14"/>
      <c r="L14" s="93" t="s">
        <v>17</v>
      </c>
      <c r="M14" s="11"/>
      <c r="N14" s="45">
        <f t="shared" si="4"/>
        <v>0.23</v>
      </c>
      <c r="O14" s="46">
        <f t="shared" si="5"/>
        <v>0.4714285714285714</v>
      </c>
      <c r="P14" s="47">
        <f t="shared" si="6"/>
        <v>0.38623853211009174</v>
      </c>
      <c r="Q14" s="11"/>
      <c r="R14" s="11"/>
      <c r="S14" s="98">
        <v>0</v>
      </c>
      <c r="T14" s="56">
        <v>1</v>
      </c>
      <c r="U14" s="5"/>
      <c r="V14" s="5"/>
      <c r="W14" s="5"/>
      <c r="X14" s="81"/>
      <c r="Y14" s="11"/>
      <c r="Z14" s="11"/>
      <c r="AA14" s="37">
        <v>11</v>
      </c>
      <c r="AB14" s="116">
        <v>1064148</v>
      </c>
      <c r="AC14" s="92">
        <v>1</v>
      </c>
      <c r="AD14" s="114">
        <v>0</v>
      </c>
      <c r="AE14" s="114">
        <v>2</v>
      </c>
      <c r="AF14" s="114">
        <v>2</v>
      </c>
      <c r="AG14" s="114">
        <v>2.5</v>
      </c>
      <c r="AH14" s="114">
        <v>0</v>
      </c>
      <c r="AI14" s="114">
        <v>0</v>
      </c>
      <c r="AJ14" s="114">
        <v>0</v>
      </c>
      <c r="AK14" s="114">
        <v>0</v>
      </c>
      <c r="AL14" s="114">
        <v>0.25</v>
      </c>
      <c r="AM14" s="114">
        <v>0.25</v>
      </c>
      <c r="AN14" s="114">
        <v>2.5</v>
      </c>
      <c r="AO14" s="114">
        <v>2.5</v>
      </c>
      <c r="AP14" s="114">
        <v>1.5</v>
      </c>
      <c r="AQ14" s="114">
        <v>1.5</v>
      </c>
      <c r="AR14" s="114">
        <v>7</v>
      </c>
      <c r="AS14" s="14"/>
      <c r="AT14" s="38">
        <f t="shared" si="7"/>
        <v>0.23</v>
      </c>
      <c r="BB14" s="113">
        <v>60</v>
      </c>
      <c r="BC14" s="92">
        <v>10</v>
      </c>
      <c r="BD14" s="92">
        <v>35</v>
      </c>
      <c r="BE14" s="14">
        <v>35</v>
      </c>
      <c r="BF14" s="14">
        <v>25</v>
      </c>
      <c r="BG14" s="12">
        <v>0</v>
      </c>
      <c r="BH14" s="12"/>
      <c r="BI14" s="39">
        <f t="shared" si="8"/>
        <v>0.4714285714285714</v>
      </c>
      <c r="BJ14"/>
      <c r="BK14"/>
      <c r="BL14" s="92">
        <v>9</v>
      </c>
      <c r="BM14" s="92">
        <v>10</v>
      </c>
      <c r="BN14" s="92">
        <v>0</v>
      </c>
      <c r="BO14" s="92">
        <v>70</v>
      </c>
      <c r="BP14" s="92">
        <v>70</v>
      </c>
      <c r="BQ14" s="92">
        <v>14</v>
      </c>
      <c r="BR14" s="92">
        <v>50</v>
      </c>
      <c r="BS14" s="14">
        <v>14</v>
      </c>
      <c r="BT14" s="14">
        <v>100</v>
      </c>
      <c r="BU14" s="14">
        <v>70</v>
      </c>
      <c r="BV14" s="14">
        <v>0</v>
      </c>
      <c r="BW14" s="14">
        <v>14</v>
      </c>
      <c r="BX14" s="14">
        <v>0</v>
      </c>
      <c r="BY14" s="14">
        <v>0</v>
      </c>
      <c r="BZ14" s="12"/>
      <c r="CA14" s="40">
        <f t="shared" si="9"/>
        <v>0.38623853211009174</v>
      </c>
      <c r="CB14"/>
      <c r="CE14" s="48"/>
      <c r="CF14" s="14"/>
      <c r="CG14" s="12"/>
      <c r="CH14" s="14"/>
      <c r="CI14" s="12"/>
      <c r="CJ14" s="48"/>
      <c r="CK14" s="50"/>
      <c r="CL14" s="48">
        <f t="shared" si="10"/>
        <v>0</v>
      </c>
    </row>
    <row r="15" spans="1:90" s="123" customFormat="1" ht="12.75">
      <c r="A15" s="51">
        <v>12</v>
      </c>
      <c r="B15" s="119">
        <v>1064246</v>
      </c>
      <c r="C15" s="38">
        <f t="shared" si="1"/>
        <v>0.048</v>
      </c>
      <c r="D15" s="39">
        <f t="shared" si="2"/>
        <v>0.15499999999999997</v>
      </c>
      <c r="E15" s="40">
        <f t="shared" si="3"/>
        <v>0.10665137614678899</v>
      </c>
      <c r="F15" s="41"/>
      <c r="G15" s="42">
        <f t="shared" si="0"/>
        <v>0.30965137614678895</v>
      </c>
      <c r="H15" s="120"/>
      <c r="I15" s="121"/>
      <c r="J15" s="122"/>
      <c r="K15" s="120"/>
      <c r="L15" s="93" t="s">
        <v>14</v>
      </c>
      <c r="M15" s="120"/>
      <c r="N15" s="45">
        <f t="shared" si="4"/>
        <v>0.12</v>
      </c>
      <c r="O15" s="46">
        <f t="shared" si="5"/>
        <v>0.44285714285714284</v>
      </c>
      <c r="P15" s="47">
        <f t="shared" si="6"/>
        <v>0.42660550458715596</v>
      </c>
      <c r="Q15" s="120"/>
      <c r="R15" s="120"/>
      <c r="S15" s="125">
        <v>1</v>
      </c>
      <c r="T15" s="118">
        <v>55</v>
      </c>
      <c r="U15" s="118"/>
      <c r="V15" s="118"/>
      <c r="W15" s="118"/>
      <c r="X15" s="126"/>
      <c r="Y15" s="120"/>
      <c r="Z15" s="120"/>
      <c r="AA15" s="51">
        <v>12</v>
      </c>
      <c r="AB15" s="119">
        <v>1064246</v>
      </c>
      <c r="AC15" s="120">
        <v>1</v>
      </c>
      <c r="AD15" s="120">
        <v>1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0.5</v>
      </c>
      <c r="AK15" s="120">
        <v>0.5</v>
      </c>
      <c r="AL15" s="120">
        <v>0</v>
      </c>
      <c r="AM15" s="120">
        <v>0</v>
      </c>
      <c r="AN15" s="120">
        <v>1</v>
      </c>
      <c r="AO15" s="120">
        <v>1</v>
      </c>
      <c r="AP15" s="120">
        <v>0</v>
      </c>
      <c r="AQ15" s="120">
        <v>0</v>
      </c>
      <c r="AR15" s="120">
        <v>7</v>
      </c>
      <c r="AS15" s="127"/>
      <c r="AT15" s="38">
        <f t="shared" si="7"/>
        <v>0.12</v>
      </c>
      <c r="BB15" s="139">
        <v>60</v>
      </c>
      <c r="BC15" s="120">
        <v>35</v>
      </c>
      <c r="BD15" s="120">
        <v>25</v>
      </c>
      <c r="BE15" s="123">
        <v>10</v>
      </c>
      <c r="BF15" s="123">
        <v>0</v>
      </c>
      <c r="BG15" s="123">
        <v>25</v>
      </c>
      <c r="BI15" s="39">
        <f t="shared" si="8"/>
        <v>0.44285714285714284</v>
      </c>
      <c r="BL15" s="92">
        <v>9</v>
      </c>
      <c r="BM15" s="120">
        <v>14</v>
      </c>
      <c r="BN15" s="120">
        <v>50</v>
      </c>
      <c r="BO15" s="120">
        <v>70</v>
      </c>
      <c r="BP15" s="120">
        <v>50</v>
      </c>
      <c r="BQ15" s="120">
        <v>14</v>
      </c>
      <c r="BR15" s="120">
        <v>70</v>
      </c>
      <c r="BS15" s="123">
        <v>10</v>
      </c>
      <c r="BT15" s="123">
        <v>0</v>
      </c>
      <c r="BU15" s="123">
        <v>50</v>
      </c>
      <c r="BV15" s="123">
        <v>34</v>
      </c>
      <c r="BW15" s="123">
        <v>14</v>
      </c>
      <c r="BX15" s="120">
        <v>50</v>
      </c>
      <c r="BY15" s="123">
        <v>30</v>
      </c>
      <c r="BZ15" s="119"/>
      <c r="CA15" s="40">
        <f t="shared" si="9"/>
        <v>0.42660550458715596</v>
      </c>
      <c r="CE15" s="124"/>
      <c r="CG15" s="119"/>
      <c r="CI15" s="119"/>
      <c r="CJ15" s="124"/>
      <c r="CK15" s="128"/>
      <c r="CL15" s="48">
        <f t="shared" si="10"/>
        <v>0</v>
      </c>
    </row>
    <row r="16" spans="19:24" ht="12.75">
      <c r="S16" s="130"/>
      <c r="T16" s="131"/>
      <c r="U16" s="131"/>
      <c r="V16" s="131"/>
      <c r="W16" s="131"/>
      <c r="X16" s="132"/>
    </row>
    <row r="17" spans="1:93" s="7" customFormat="1" ht="12.75">
      <c r="A17" s="1"/>
      <c r="B17" s="1"/>
      <c r="E17" s="11"/>
      <c r="G17" s="54"/>
      <c r="I17" s="52"/>
      <c r="K17" s="1"/>
      <c r="L17" s="5"/>
      <c r="M17" s="11"/>
      <c r="N17" s="11"/>
      <c r="O17" s="11"/>
      <c r="P17" s="11"/>
      <c r="Q17" s="11"/>
      <c r="R17" s="11"/>
      <c r="S17" s="108"/>
      <c r="X17" s="109"/>
      <c r="Y17" s="11"/>
      <c r="Z17" s="11"/>
      <c r="AA17" s="1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T17" s="38"/>
      <c r="BB17" s="11"/>
      <c r="BC17"/>
      <c r="BD17"/>
      <c r="BG17" s="12"/>
      <c r="BH17" s="12"/>
      <c r="BI17" s="39"/>
      <c r="BJ17"/>
      <c r="BK17"/>
      <c r="BL17" s="11"/>
      <c r="BM17"/>
      <c r="BN17"/>
      <c r="BO17"/>
      <c r="BP17"/>
      <c r="BQ17" s="11"/>
      <c r="BR17" s="11"/>
      <c r="BX17"/>
      <c r="BY17"/>
      <c r="BZ17" s="12"/>
      <c r="CA17" s="40"/>
      <c r="CB17"/>
      <c r="CF17" s="12"/>
      <c r="CG17" s="12"/>
      <c r="CH17" s="12"/>
      <c r="CI17" s="12"/>
      <c r="CJ17" s="48"/>
      <c r="CK17" s="50"/>
      <c r="CL17" s="48">
        <f>CF17/100</f>
        <v>0</v>
      </c>
      <c r="CM17" s="11"/>
      <c r="CN17" s="11"/>
      <c r="CO17" s="11"/>
    </row>
    <row r="18" spans="1:93" s="7" customFormat="1" ht="12.75">
      <c r="A18" s="1"/>
      <c r="B18" s="1"/>
      <c r="E18" s="11"/>
      <c r="G18" s="54"/>
      <c r="I18" s="52"/>
      <c r="K18" s="1"/>
      <c r="L18" s="5"/>
      <c r="M18" s="11"/>
      <c r="N18" s="11"/>
      <c r="O18" s="11"/>
      <c r="P18" s="11"/>
      <c r="Q18" s="11"/>
      <c r="R18" s="11"/>
      <c r="S18" s="102" t="s">
        <v>40</v>
      </c>
      <c r="U18" s="87"/>
      <c r="V18" s="87"/>
      <c r="W18" s="87"/>
      <c r="X18" s="88"/>
      <c r="Y18" s="11"/>
      <c r="Z18" s="11"/>
      <c r="AA18" s="1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T18" s="38"/>
      <c r="BB18" s="11"/>
      <c r="BC18"/>
      <c r="BD18"/>
      <c r="BG18" s="12"/>
      <c r="BH18" s="12"/>
      <c r="BI18" s="39"/>
      <c r="BJ18"/>
      <c r="BK18"/>
      <c r="BL18" s="11"/>
      <c r="BM18"/>
      <c r="BN18"/>
      <c r="BO18"/>
      <c r="BP18"/>
      <c r="BQ18" s="11"/>
      <c r="BR18" s="11"/>
      <c r="BX18"/>
      <c r="BY18"/>
      <c r="BZ18" s="12"/>
      <c r="CA18" s="40"/>
      <c r="CB18"/>
      <c r="CF18" s="12"/>
      <c r="CG18" s="12"/>
      <c r="CH18" s="12"/>
      <c r="CI18" s="12"/>
      <c r="CJ18" s="48"/>
      <c r="CK18" s="50"/>
      <c r="CL18" s="48">
        <f>CF18/100</f>
        <v>0</v>
      </c>
      <c r="CM18" s="11"/>
      <c r="CN18" s="11"/>
      <c r="CO18" s="11"/>
    </row>
    <row r="19" spans="1:93" s="55" customFormat="1" ht="24.75" customHeight="1">
      <c r="A19" s="56"/>
      <c r="B19" s="57"/>
      <c r="C19" s="58">
        <f>SUM(C4:C17)/G27</f>
        <v>0.24233333333333337</v>
      </c>
      <c r="D19" s="59">
        <f>SUM(D4:D17)/G27</f>
        <v>0.25941666666666663</v>
      </c>
      <c r="E19" s="60">
        <f>SUM(E4:E17)/G27</f>
        <v>0.18916284403669725</v>
      </c>
      <c r="F19" s="55" t="s">
        <v>18</v>
      </c>
      <c r="G19" s="61">
        <f>SUM(G4:G17)/G27</f>
        <v>0.6909128440366971</v>
      </c>
      <c r="I19" s="62" t="s">
        <v>19</v>
      </c>
      <c r="J19" s="8"/>
      <c r="K19" s="63"/>
      <c r="L19" s="64"/>
      <c r="M19" s="57"/>
      <c r="N19" s="58">
        <f>SUM(N4:N17)/G27</f>
        <v>0.6058333333333332</v>
      </c>
      <c r="O19" s="59">
        <f>SUM(O4:O17)/G27</f>
        <v>0.7411904761904763</v>
      </c>
      <c r="P19" s="60">
        <f>SUM(P4:P17)/G27</f>
        <v>0.756651376146789</v>
      </c>
      <c r="Q19" s="57"/>
      <c r="R19" s="57"/>
      <c r="S19" s="103">
        <f>SUM(S4:S18)/G27</f>
        <v>2.5</v>
      </c>
      <c r="T19" s="133">
        <f>SUM(T4:T18)/G27</f>
        <v>48.583333333333336</v>
      </c>
      <c r="U19" s="104"/>
      <c r="V19" s="104"/>
      <c r="W19" s="104"/>
      <c r="X19" s="105"/>
      <c r="Y19" s="57"/>
      <c r="Z19" s="57"/>
      <c r="AA19" s="10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T19" s="65"/>
      <c r="BB19" s="57"/>
      <c r="BC19" s="57"/>
      <c r="BD19" s="57"/>
      <c r="BG19" s="10"/>
      <c r="BH19" s="10"/>
      <c r="BI19" s="66"/>
      <c r="BJ19" s="57"/>
      <c r="BK19" s="57"/>
      <c r="BL19" s="57"/>
      <c r="BM19" s="57"/>
      <c r="BN19" s="57"/>
      <c r="BO19" s="57"/>
      <c r="BP19" s="57"/>
      <c r="BQ19" s="57"/>
      <c r="BR19" s="57"/>
      <c r="BX19" s="57"/>
      <c r="BY19" s="57"/>
      <c r="BZ19" s="10"/>
      <c r="CA19" s="67"/>
      <c r="CB19" s="57"/>
      <c r="CF19" s="10"/>
      <c r="CG19" s="10"/>
      <c r="CH19" s="10"/>
      <c r="CI19" s="10"/>
      <c r="CJ19" s="68"/>
      <c r="CK19" s="69"/>
      <c r="CL19" s="68"/>
      <c r="CM19" s="57"/>
      <c r="CN19" s="57"/>
      <c r="CO19" s="57"/>
    </row>
    <row r="20" spans="1:93" s="7" customFormat="1" ht="12.75">
      <c r="A20" s="1"/>
      <c r="B20" s="1"/>
      <c r="E20" s="11"/>
      <c r="G20" s="54"/>
      <c r="I20" s="62" t="s">
        <v>20</v>
      </c>
      <c r="J20" s="8"/>
      <c r="K20" s="63"/>
      <c r="L20" s="64"/>
      <c r="M20" s="11"/>
      <c r="N20" s="11"/>
      <c r="O20" s="11"/>
      <c r="P20" s="11"/>
      <c r="R20" s="11"/>
      <c r="U20" s="1"/>
      <c r="V20" s="1"/>
      <c r="W20" s="1" t="s">
        <v>41</v>
      </c>
      <c r="X20" s="1"/>
      <c r="Y20" s="1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T20" s="70"/>
      <c r="BB20" s="1"/>
      <c r="BC20" s="1"/>
      <c r="BD20" s="1"/>
      <c r="BG20" s="1"/>
      <c r="BH20" s="1"/>
      <c r="BI20" s="71"/>
      <c r="BJ20" s="1"/>
      <c r="BK20" s="1"/>
      <c r="BL20" s="1"/>
      <c r="BM20" s="1"/>
      <c r="BN20" s="1"/>
      <c r="BO20" s="1"/>
      <c r="BP20" s="1"/>
      <c r="BQ20" s="1"/>
      <c r="BR20" s="1"/>
      <c r="BX20" s="1"/>
      <c r="BY20" s="1"/>
      <c r="BZ20" s="1"/>
      <c r="CA20" s="4"/>
      <c r="CB20" s="1"/>
      <c r="CF20" s="1"/>
      <c r="CG20" s="1"/>
      <c r="CH20" s="1"/>
      <c r="CI20" s="17"/>
      <c r="CJ20" s="17"/>
      <c r="CK20" s="17"/>
      <c r="CM20" s="11"/>
      <c r="CN20" s="11"/>
      <c r="CO20" s="11"/>
    </row>
    <row r="21" spans="1:93" s="7" customFormat="1" ht="12.75">
      <c r="A21" s="1"/>
      <c r="B21" s="72" t="s">
        <v>21</v>
      </c>
      <c r="C21" s="73"/>
      <c r="D21" s="73"/>
      <c r="E21" s="74" t="s">
        <v>22</v>
      </c>
      <c r="F21" s="75"/>
      <c r="G21" s="54"/>
      <c r="I21" s="62" t="s">
        <v>23</v>
      </c>
      <c r="J21" s="8"/>
      <c r="K21" s="63"/>
      <c r="L21" s="64"/>
      <c r="M21" s="11"/>
      <c r="N21" s="11"/>
      <c r="O21" s="11"/>
      <c r="P21" s="11"/>
      <c r="R21" s="11"/>
      <c r="U21" s="1"/>
      <c r="V21" s="1"/>
      <c r="W21" s="1"/>
      <c r="X21" s="1"/>
      <c r="Y21" s="1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T21" s="70"/>
      <c r="BB21" s="1"/>
      <c r="BC21" s="1"/>
      <c r="BD21" s="1"/>
      <c r="BG21" s="1"/>
      <c r="BH21" s="1"/>
      <c r="BI21" s="71"/>
      <c r="BJ21" s="1"/>
      <c r="BK21" s="1"/>
      <c r="BL21" s="1"/>
      <c r="BM21" s="1"/>
      <c r="BN21" s="1"/>
      <c r="BO21" s="1"/>
      <c r="BP21" s="1"/>
      <c r="BQ21" s="1"/>
      <c r="BR21" s="1"/>
      <c r="BX21" s="1"/>
      <c r="BY21" s="1"/>
      <c r="BZ21" s="1"/>
      <c r="CA21" s="4"/>
      <c r="CB21" s="1"/>
      <c r="CF21" s="1"/>
      <c r="CG21" s="1"/>
      <c r="CH21" s="1"/>
      <c r="CI21" s="17"/>
      <c r="CJ21" s="17"/>
      <c r="CK21" s="17"/>
      <c r="CM21" s="11"/>
      <c r="CN21" s="11"/>
      <c r="CO21" s="11"/>
    </row>
    <row r="22" spans="1:93" s="7" customFormat="1" ht="12.75">
      <c r="A22" s="1"/>
      <c r="B22" s="76">
        <v>0.9</v>
      </c>
      <c r="C22" s="77">
        <v>1</v>
      </c>
      <c r="D22" s="78" t="s">
        <v>14</v>
      </c>
      <c r="E22" s="95">
        <v>2</v>
      </c>
      <c r="F22" s="110">
        <f>E22/E27</f>
        <v>0.16666666666666666</v>
      </c>
      <c r="G22" s="54"/>
      <c r="I22" s="62" t="s">
        <v>24</v>
      </c>
      <c r="J22" s="8"/>
      <c r="K22" s="63"/>
      <c r="L22" s="64"/>
      <c r="M22" s="11"/>
      <c r="N22" s="11"/>
      <c r="O22" s="11"/>
      <c r="P22" s="11"/>
      <c r="R22" s="11"/>
      <c r="S22" s="106" t="s">
        <v>42</v>
      </c>
      <c r="U22" s="1"/>
      <c r="V22" s="1"/>
      <c r="W22" s="1"/>
      <c r="X22" s="1"/>
      <c r="Y22" s="1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70"/>
      <c r="BB22" s="1"/>
      <c r="BC22" s="1"/>
      <c r="BD22" s="1"/>
      <c r="BG22" s="1"/>
      <c r="BH22" s="1"/>
      <c r="BI22" s="71"/>
      <c r="BJ22" s="1"/>
      <c r="BK22" s="1"/>
      <c r="BL22" s="1"/>
      <c r="BM22" s="1"/>
      <c r="BN22" s="1"/>
      <c r="BO22" s="1"/>
      <c r="BP22" s="1"/>
      <c r="BQ22" s="1"/>
      <c r="BR22" s="1"/>
      <c r="BX22" s="1"/>
      <c r="BY22" s="1"/>
      <c r="BZ22" s="1"/>
      <c r="CA22" s="4"/>
      <c r="CB22" s="1"/>
      <c r="CF22" s="1"/>
      <c r="CG22" s="1"/>
      <c r="CH22" s="1"/>
      <c r="CI22" s="17"/>
      <c r="CJ22" s="17"/>
      <c r="CK22" s="17"/>
      <c r="CM22" s="11"/>
      <c r="CN22" s="11"/>
      <c r="CO22" s="11"/>
    </row>
    <row r="23" spans="1:93" s="7" customFormat="1" ht="12.75">
      <c r="A23" s="1"/>
      <c r="B23" s="79">
        <v>0.8</v>
      </c>
      <c r="C23" s="80">
        <v>0.89</v>
      </c>
      <c r="D23" s="81" t="s">
        <v>17</v>
      </c>
      <c r="E23" s="98">
        <v>1</v>
      </c>
      <c r="F23" s="111">
        <f>E23/E27</f>
        <v>0.08333333333333333</v>
      </c>
      <c r="G23" s="54"/>
      <c r="I23" s="82"/>
      <c r="J23" s="52"/>
      <c r="L23" s="1"/>
      <c r="M23" s="11"/>
      <c r="N23" s="11"/>
      <c r="O23" s="11"/>
      <c r="P23" s="11"/>
      <c r="R23" s="11"/>
      <c r="S23" t="s">
        <v>43</v>
      </c>
      <c r="U23" s="1"/>
      <c r="V23" s="1"/>
      <c r="W23" s="1"/>
      <c r="X23" s="1"/>
      <c r="Y23" s="1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T23" s="70"/>
      <c r="BB23" s="1"/>
      <c r="BC23" s="1"/>
      <c r="BD23" s="1"/>
      <c r="BG23" s="1"/>
      <c r="BH23" s="1"/>
      <c r="BI23" s="71"/>
      <c r="BJ23" s="1"/>
      <c r="BK23" s="1"/>
      <c r="BL23" s="1"/>
      <c r="BM23" s="1"/>
      <c r="BN23" s="1"/>
      <c r="BO23" s="1"/>
      <c r="BP23" s="1"/>
      <c r="BQ23" s="1"/>
      <c r="BR23" s="1"/>
      <c r="BX23" s="1"/>
      <c r="BY23" s="1"/>
      <c r="BZ23" s="1"/>
      <c r="CA23" s="4"/>
      <c r="CB23" s="1"/>
      <c r="CF23" s="1"/>
      <c r="CG23" s="1"/>
      <c r="CH23" s="1"/>
      <c r="CI23" s="17"/>
      <c r="CJ23" s="17"/>
      <c r="CK23" s="17"/>
      <c r="CM23" s="11"/>
      <c r="CN23" s="11"/>
      <c r="CO23" s="11"/>
    </row>
    <row r="24" spans="1:93" s="7" customFormat="1" ht="12.75">
      <c r="A24" s="1"/>
      <c r="B24" s="79">
        <v>0.7</v>
      </c>
      <c r="C24" s="80">
        <v>0.79</v>
      </c>
      <c r="D24" s="83" t="s">
        <v>15</v>
      </c>
      <c r="E24" s="98">
        <v>5</v>
      </c>
      <c r="F24" s="111">
        <f>E24/E27</f>
        <v>0.4166666666666667</v>
      </c>
      <c r="G24" s="54"/>
      <c r="I24" s="53" t="s">
        <v>25</v>
      </c>
      <c r="J24" s="84"/>
      <c r="K24" s="9"/>
      <c r="L24" s="85"/>
      <c r="M24" s="11"/>
      <c r="N24" s="11"/>
      <c r="O24" s="11"/>
      <c r="P24" s="11"/>
      <c r="R24" s="11"/>
      <c r="S24" t="s">
        <v>44</v>
      </c>
      <c r="U24" s="1"/>
      <c r="V24" s="1"/>
      <c r="W24" s="1"/>
      <c r="X24" s="1"/>
      <c r="Y24" s="1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T24" s="70"/>
      <c r="BB24" s="1"/>
      <c r="BC24" s="1"/>
      <c r="BD24" s="1"/>
      <c r="BG24" s="1"/>
      <c r="BH24" s="1"/>
      <c r="BI24" s="71"/>
      <c r="BJ24" s="1"/>
      <c r="BK24" s="1"/>
      <c r="BL24" s="1"/>
      <c r="BM24" s="1"/>
      <c r="BN24" s="1"/>
      <c r="BO24" s="1"/>
      <c r="BP24" s="1"/>
      <c r="BQ24" s="1"/>
      <c r="BR24" s="1"/>
      <c r="BX24" s="1"/>
      <c r="BY24" s="1"/>
      <c r="BZ24" s="1"/>
      <c r="CA24" s="4"/>
      <c r="CB24" s="1"/>
      <c r="CF24" s="1"/>
      <c r="CG24" s="1"/>
      <c r="CH24" s="1"/>
      <c r="CI24" s="17"/>
      <c r="CJ24" s="17"/>
      <c r="CK24" s="17"/>
      <c r="CM24" s="11"/>
      <c r="CN24" s="11"/>
      <c r="CO24" s="11"/>
    </row>
    <row r="25" spans="1:93" s="7" customFormat="1" ht="12.75">
      <c r="A25" s="1"/>
      <c r="B25" s="79">
        <v>0.6</v>
      </c>
      <c r="C25" s="80">
        <v>0.69</v>
      </c>
      <c r="D25" s="81" t="s">
        <v>32</v>
      </c>
      <c r="E25" s="98">
        <v>1</v>
      </c>
      <c r="F25" s="111">
        <f>E25/E27</f>
        <v>0.08333333333333333</v>
      </c>
      <c r="G25" s="54"/>
      <c r="I25" s="53" t="s">
        <v>26</v>
      </c>
      <c r="J25" s="84"/>
      <c r="K25" s="9"/>
      <c r="L25" s="85"/>
      <c r="M25" s="11"/>
      <c r="N25" s="11"/>
      <c r="O25" s="11"/>
      <c r="P25" s="11"/>
      <c r="R25" s="11"/>
      <c r="S25" s="107" t="s">
        <v>45</v>
      </c>
      <c r="U25" s="1"/>
      <c r="V25" s="1"/>
      <c r="W25" s="1"/>
      <c r="X25" s="1"/>
      <c r="Y25" s="1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T25" s="70"/>
      <c r="BB25" s="1"/>
      <c r="BC25" s="1"/>
      <c r="BD25" s="1"/>
      <c r="BG25" s="1"/>
      <c r="BH25" s="1"/>
      <c r="BI25" s="71"/>
      <c r="BJ25" s="1"/>
      <c r="BK25" s="1"/>
      <c r="BL25" s="1"/>
      <c r="BM25" s="1"/>
      <c r="BN25" s="1"/>
      <c r="BO25" s="1"/>
      <c r="BP25" s="1"/>
      <c r="BQ25" s="1"/>
      <c r="BR25" s="1"/>
      <c r="BX25" s="1"/>
      <c r="BY25" s="1"/>
      <c r="BZ25" s="1"/>
      <c r="CA25" s="4"/>
      <c r="CB25" s="1"/>
      <c r="CF25" s="1"/>
      <c r="CG25" s="1"/>
      <c r="CH25" s="1"/>
      <c r="CI25" s="17"/>
      <c r="CJ25" s="17"/>
      <c r="CK25" s="17"/>
      <c r="CM25" s="11"/>
      <c r="CN25" s="11"/>
      <c r="CO25" s="11"/>
    </row>
    <row r="26" spans="1:93" s="7" customFormat="1" ht="12.75">
      <c r="A26" s="1"/>
      <c r="B26" s="79">
        <v>0</v>
      </c>
      <c r="C26" s="80">
        <v>0.59</v>
      </c>
      <c r="D26" s="83" t="s">
        <v>16</v>
      </c>
      <c r="E26" s="86">
        <v>3</v>
      </c>
      <c r="F26" s="112">
        <f>E26/E27</f>
        <v>0.25</v>
      </c>
      <c r="G26" s="54"/>
      <c r="I26" s="53" t="s">
        <v>28</v>
      </c>
      <c r="J26" s="84"/>
      <c r="K26" s="9"/>
      <c r="L26" s="85"/>
      <c r="M26" s="11"/>
      <c r="N26" s="11"/>
      <c r="O26" s="11"/>
      <c r="P26" s="11"/>
      <c r="R26" s="11"/>
      <c r="S26"/>
      <c r="T26"/>
      <c r="U26"/>
      <c r="V26"/>
      <c r="W26"/>
      <c r="X26"/>
      <c r="Y26" s="11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T26" s="70"/>
      <c r="BB26" s="1"/>
      <c r="BC26" s="1"/>
      <c r="BD26" s="1"/>
      <c r="BG26" s="1"/>
      <c r="BH26" s="1"/>
      <c r="BI26" s="71"/>
      <c r="BJ26" s="1"/>
      <c r="BK26" s="1"/>
      <c r="BL26" s="1"/>
      <c r="BM26" s="1"/>
      <c r="BN26" s="1"/>
      <c r="BO26" s="1"/>
      <c r="BP26" s="1"/>
      <c r="BQ26" s="1"/>
      <c r="BR26" s="1"/>
      <c r="BX26" s="1"/>
      <c r="BY26" s="1"/>
      <c r="BZ26" s="1"/>
      <c r="CA26" s="4"/>
      <c r="CB26" s="1"/>
      <c r="CF26" s="1"/>
      <c r="CG26" s="1"/>
      <c r="CH26" s="1"/>
      <c r="CI26" s="17"/>
      <c r="CJ26" s="17"/>
      <c r="CK26" s="17"/>
      <c r="CM26" s="11"/>
      <c r="CN26" s="11"/>
      <c r="CO26" s="11"/>
    </row>
    <row r="27" spans="1:93" s="7" customFormat="1" ht="12.75">
      <c r="A27" s="1"/>
      <c r="B27" s="86"/>
      <c r="C27" s="87"/>
      <c r="D27" s="88" t="s">
        <v>27</v>
      </c>
      <c r="E27" s="86">
        <f>SUM(E22:E26)</f>
        <v>12</v>
      </c>
      <c r="F27" s="112">
        <f>E27/E27</f>
        <v>1</v>
      </c>
      <c r="G27" s="54">
        <v>12</v>
      </c>
      <c r="J27" s="52"/>
      <c r="L27" s="1"/>
      <c r="M27" s="11"/>
      <c r="N27" s="11"/>
      <c r="O27" s="11"/>
      <c r="P27" s="11"/>
      <c r="R27" s="11"/>
      <c r="S27"/>
      <c r="T27"/>
      <c r="U27"/>
      <c r="V27"/>
      <c r="W27"/>
      <c r="X27"/>
      <c r="Y27" s="1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T27" s="70"/>
      <c r="BB27" s="1"/>
      <c r="BC27" s="1"/>
      <c r="BD27" s="1"/>
      <c r="BG27" s="1"/>
      <c r="BH27" s="1"/>
      <c r="BI27" s="71"/>
      <c r="BJ27" s="1"/>
      <c r="BK27" s="1"/>
      <c r="BL27" s="1"/>
      <c r="BM27" s="1"/>
      <c r="BN27" s="1"/>
      <c r="BO27" s="1"/>
      <c r="BP27" s="1"/>
      <c r="BQ27" s="1"/>
      <c r="BR27" s="1"/>
      <c r="BX27" s="1"/>
      <c r="BY27" s="1"/>
      <c r="BZ27" s="1"/>
      <c r="CA27" s="4"/>
      <c r="CB27" s="1"/>
      <c r="CF27" s="1"/>
      <c r="CG27" s="1"/>
      <c r="CH27" s="1"/>
      <c r="CI27" s="17"/>
      <c r="CJ27" s="17"/>
      <c r="CK27" s="17"/>
      <c r="CM27" s="11"/>
      <c r="CN27" s="11"/>
      <c r="CO27" s="11"/>
    </row>
    <row r="28" spans="1:93" s="7" customFormat="1" ht="12.75">
      <c r="A28" s="1"/>
      <c r="B28" s="1"/>
      <c r="E28" s="11"/>
      <c r="G28" s="54"/>
      <c r="I28" s="89" t="s">
        <v>29</v>
      </c>
      <c r="J28" s="90"/>
      <c r="K28" s="89"/>
      <c r="L28" s="91"/>
      <c r="M28" s="11"/>
      <c r="N28" s="11"/>
      <c r="O28" s="11"/>
      <c r="P28" s="11"/>
      <c r="R28" s="11"/>
      <c r="S28"/>
      <c r="T28"/>
      <c r="U28"/>
      <c r="V28"/>
      <c r="W28"/>
      <c r="X28"/>
      <c r="Y28" s="1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70"/>
      <c r="BB28" s="1"/>
      <c r="BC28" s="1"/>
      <c r="BD28" s="1"/>
      <c r="BG28" s="1"/>
      <c r="BH28" s="1"/>
      <c r="BI28" s="71"/>
      <c r="BJ28" s="1"/>
      <c r="BK28" s="1"/>
      <c r="BL28" s="1"/>
      <c r="BM28" s="1"/>
      <c r="BN28" s="1"/>
      <c r="BO28" s="1"/>
      <c r="BP28" s="1"/>
      <c r="BQ28" s="1"/>
      <c r="BR28" s="1"/>
      <c r="BX28" s="1"/>
      <c r="BY28" s="1"/>
      <c r="BZ28" s="1"/>
      <c r="CA28" s="4"/>
      <c r="CB28" s="1"/>
      <c r="CF28" s="1"/>
      <c r="CG28" s="1"/>
      <c r="CH28" s="1"/>
      <c r="CI28" s="17"/>
      <c r="CJ28" s="17"/>
      <c r="CK28" s="17"/>
      <c r="CM28" s="11"/>
      <c r="CN28" s="11"/>
      <c r="CO28" s="11"/>
    </row>
    <row r="29" spans="1:93" s="7" customFormat="1" ht="12.75">
      <c r="A29" s="1"/>
      <c r="B29" s="1"/>
      <c r="E29" s="11"/>
      <c r="G29" s="54"/>
      <c r="I29" s="89" t="s">
        <v>30</v>
      </c>
      <c r="J29" s="90"/>
      <c r="K29" s="89"/>
      <c r="L29" s="91"/>
      <c r="M29" s="11"/>
      <c r="N29" s="11"/>
      <c r="O29" s="11"/>
      <c r="P29" s="11"/>
      <c r="R29" s="11"/>
      <c r="S29"/>
      <c r="T29"/>
      <c r="U29"/>
      <c r="V29"/>
      <c r="W29"/>
      <c r="X29"/>
      <c r="Y29" s="1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T29" s="70"/>
      <c r="BB29" s="1"/>
      <c r="BC29" s="1"/>
      <c r="BD29" s="1"/>
      <c r="BG29" s="1"/>
      <c r="BH29" s="1"/>
      <c r="BI29" s="71"/>
      <c r="BJ29" s="1"/>
      <c r="BK29" s="1"/>
      <c r="BL29" s="1"/>
      <c r="BM29" s="1"/>
      <c r="BN29" s="1"/>
      <c r="BO29" s="1"/>
      <c r="BP29" s="1"/>
      <c r="BQ29" s="1"/>
      <c r="BR29" s="1"/>
      <c r="BX29" s="1"/>
      <c r="BY29" s="1"/>
      <c r="BZ29" s="1"/>
      <c r="CA29" s="4"/>
      <c r="CB29" s="1"/>
      <c r="CF29" s="1"/>
      <c r="CG29" s="1"/>
      <c r="CH29" s="1"/>
      <c r="CI29" s="17"/>
      <c r="CJ29" s="17"/>
      <c r="CK29" s="17"/>
      <c r="CM29" s="11"/>
      <c r="CN29" s="11"/>
      <c r="CO29" s="11"/>
    </row>
    <row r="30" spans="1:93" s="7" customFormat="1" ht="12.75">
      <c r="A30" s="1"/>
      <c r="B30" s="1"/>
      <c r="E30" s="11"/>
      <c r="G30" s="54"/>
      <c r="I30" s="89" t="s">
        <v>31</v>
      </c>
      <c r="J30" s="90"/>
      <c r="K30" s="89"/>
      <c r="L30" s="91"/>
      <c r="M30" s="11"/>
      <c r="N30" s="11"/>
      <c r="O30" s="11"/>
      <c r="P30" s="11"/>
      <c r="R30" s="11"/>
      <c r="S30"/>
      <c r="T30"/>
      <c r="U30"/>
      <c r="V30"/>
      <c r="W30"/>
      <c r="X30"/>
      <c r="Y30" s="1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70"/>
      <c r="BB30" s="1"/>
      <c r="BC30" s="1"/>
      <c r="BD30" s="1"/>
      <c r="BG30" s="1"/>
      <c r="BH30" s="1"/>
      <c r="BI30" s="71"/>
      <c r="BJ30" s="1"/>
      <c r="BK30" s="1"/>
      <c r="BL30" s="1"/>
      <c r="BM30" s="1"/>
      <c r="BN30" s="1"/>
      <c r="BO30" s="1"/>
      <c r="BP30" s="1"/>
      <c r="BQ30" s="1"/>
      <c r="BR30" s="1"/>
      <c r="BX30" s="1"/>
      <c r="BY30" s="1"/>
      <c r="BZ30" s="1"/>
      <c r="CA30" s="4"/>
      <c r="CB30" s="1"/>
      <c r="CF30" s="1"/>
      <c r="CG30" s="1"/>
      <c r="CH30" s="1"/>
      <c r="CI30" s="17"/>
      <c r="CJ30" s="17"/>
      <c r="CK30" s="17"/>
      <c r="CM30" s="11"/>
      <c r="CN30" s="11"/>
      <c r="CO30" s="11"/>
    </row>
    <row r="35" spans="1:90" s="7" customFormat="1" ht="12.75">
      <c r="A35" s="37">
        <v>13</v>
      </c>
      <c r="B35" s="116">
        <v>1014793</v>
      </c>
      <c r="C35" s="38">
        <f>AT35*0.35</f>
        <v>0</v>
      </c>
      <c r="D35" s="39">
        <f>BI35*0.3</f>
        <v>0</v>
      </c>
      <c r="E35" s="40">
        <f>CA35*0.2</f>
        <v>0</v>
      </c>
      <c r="F35" s="41">
        <f>CL35*0.15</f>
        <v>0</v>
      </c>
      <c r="G35" s="42"/>
      <c r="H35" s="11"/>
      <c r="I35" s="43"/>
      <c r="J35" s="44"/>
      <c r="K35"/>
      <c r="L35" s="93" t="s">
        <v>14</v>
      </c>
      <c r="M35" s="11"/>
      <c r="N35" s="45">
        <f>AT35</f>
        <v>0</v>
      </c>
      <c r="O35" s="46">
        <f>BI35</f>
        <v>0</v>
      </c>
      <c r="P35" s="47">
        <f>CA35</f>
        <v>0</v>
      </c>
      <c r="Q35" s="48">
        <f>CL35</f>
        <v>0</v>
      </c>
      <c r="R35" s="11"/>
      <c r="S35" s="98">
        <v>0</v>
      </c>
      <c r="T35" s="1">
        <v>30</v>
      </c>
      <c r="U35" s="5"/>
      <c r="V35" s="5"/>
      <c r="W35" s="5"/>
      <c r="X35" s="81"/>
      <c r="Y35" s="11"/>
      <c r="Z35" s="11"/>
      <c r="AA35" s="37">
        <v>13</v>
      </c>
      <c r="AB35" s="116">
        <v>1014793</v>
      </c>
      <c r="AC35">
        <v>0.5</v>
      </c>
      <c r="AD35" s="114">
        <v>0.5</v>
      </c>
      <c r="AE35" s="114">
        <v>0</v>
      </c>
      <c r="AF35" s="114">
        <v>0</v>
      </c>
      <c r="AG35" s="114" t="s">
        <v>14</v>
      </c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T35" s="38"/>
      <c r="BB35"/>
      <c r="BC35" s="92"/>
      <c r="BD35" s="92"/>
      <c r="BG35"/>
      <c r="BH35"/>
      <c r="BI35" s="39"/>
      <c r="BJ35"/>
      <c r="BK35"/>
      <c r="BL35" s="92">
        <v>100</v>
      </c>
      <c r="BM35" s="92"/>
      <c r="BN35" s="92"/>
      <c r="BO35" s="92"/>
      <c r="BP35" s="92"/>
      <c r="BQ35" s="92"/>
      <c r="BR35" s="92"/>
      <c r="BX35" s="92"/>
      <c r="BY35" s="92"/>
      <c r="BZ35" s="12"/>
      <c r="CA35" s="40"/>
      <c r="CB35"/>
      <c r="CE35" s="48"/>
      <c r="CG35" s="12"/>
      <c r="CH35" s="12">
        <v>85</v>
      </c>
      <c r="CI35" s="11">
        <v>90</v>
      </c>
      <c r="CJ35" s="48"/>
      <c r="CK35" s="50"/>
      <c r="CL35" s="48"/>
    </row>
    <row r="36" spans="2:90" s="7" customFormat="1" ht="12.75">
      <c r="B36" s="116">
        <v>1064150</v>
      </c>
      <c r="C36" s="38">
        <f>AT36*0.4</f>
        <v>0.22857142857142856</v>
      </c>
      <c r="D36" s="39">
        <f>BI36*0.35</f>
        <v>0.041999999999999996</v>
      </c>
      <c r="E36" s="40">
        <f>CA36*0.25</f>
        <v>0.043859649122807015</v>
      </c>
      <c r="F36" s="41"/>
      <c r="G36" s="42"/>
      <c r="H36" s="11"/>
      <c r="I36" s="43"/>
      <c r="J36" s="44"/>
      <c r="K36"/>
      <c r="L36" s="93" t="s">
        <v>14</v>
      </c>
      <c r="M36" s="11"/>
      <c r="N36" s="45">
        <f>AT36</f>
        <v>0.5714285714285714</v>
      </c>
      <c r="O36" s="46">
        <f>BI36</f>
        <v>0.12</v>
      </c>
      <c r="P36" s="47">
        <f>CA36</f>
        <v>0.17543859649122806</v>
      </c>
      <c r="Q36" s="48"/>
      <c r="R36" s="11"/>
      <c r="S36" s="98">
        <v>1</v>
      </c>
      <c r="T36" s="56">
        <v>14</v>
      </c>
      <c r="U36" s="5"/>
      <c r="V36" s="5"/>
      <c r="W36" s="5"/>
      <c r="X36" s="81"/>
      <c r="Y36" s="11"/>
      <c r="Z36" s="11"/>
      <c r="AA36" s="1">
        <v>5</v>
      </c>
      <c r="AB36" s="116">
        <v>1064150</v>
      </c>
      <c r="AC36">
        <v>80</v>
      </c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14"/>
      <c r="AT36" s="38">
        <f>SUM(AC36:AS36)/140</f>
        <v>0.5714285714285714</v>
      </c>
      <c r="BB36" s="113">
        <v>30</v>
      </c>
      <c r="BC36" s="92"/>
      <c r="BD36" s="92"/>
      <c r="BG36" s="12"/>
      <c r="BH36" s="12"/>
      <c r="BI36" s="39">
        <f>SUM(BB36:BH36)/250</f>
        <v>0.12</v>
      </c>
      <c r="BJ36"/>
      <c r="BK36"/>
      <c r="BL36" s="92">
        <v>100</v>
      </c>
      <c r="BM36" s="92"/>
      <c r="BN36" s="92"/>
      <c r="BO36" s="92"/>
      <c r="BP36" s="92"/>
      <c r="BQ36" s="92"/>
      <c r="BR36" s="92"/>
      <c r="BX36" s="92"/>
      <c r="BY36" s="92"/>
      <c r="BZ36" s="12"/>
      <c r="CA36" s="40">
        <f>SUM(BL36:BZ36)/570</f>
        <v>0.17543859649122806</v>
      </c>
      <c r="CB36"/>
      <c r="CE36" s="48"/>
      <c r="CF36" s="14"/>
      <c r="CG36" s="12"/>
      <c r="CH36" s="12"/>
      <c r="CI36" s="11"/>
      <c r="CJ36" s="48"/>
      <c r="CK36" s="50"/>
      <c r="CL36" s="48">
        <f>CF36/100</f>
        <v>0</v>
      </c>
    </row>
    <row r="37" spans="2:90" s="7" customFormat="1" ht="12.75">
      <c r="B37" s="116">
        <v>1031317</v>
      </c>
      <c r="C37" s="38">
        <f>AT37*0.4</f>
        <v>0.27142857142857146</v>
      </c>
      <c r="D37" s="39">
        <f>BI37*0.35</f>
        <v>0.06999999999999999</v>
      </c>
      <c r="E37" s="40">
        <f>CA37*0.25</f>
        <v>0.043859649122807015</v>
      </c>
      <c r="F37" s="41"/>
      <c r="G37" s="42"/>
      <c r="H37" s="11"/>
      <c r="I37" s="43"/>
      <c r="J37" s="44"/>
      <c r="K37"/>
      <c r="L37" s="93" t="s">
        <v>14</v>
      </c>
      <c r="M37" s="11"/>
      <c r="N37" s="45">
        <f>AT37</f>
        <v>0.6785714285714286</v>
      </c>
      <c r="O37" s="46">
        <f>BI37</f>
        <v>0.2</v>
      </c>
      <c r="P37" s="47">
        <f>CA37</f>
        <v>0.17543859649122806</v>
      </c>
      <c r="Q37" s="48"/>
      <c r="R37" s="11"/>
      <c r="S37" s="98">
        <v>3</v>
      </c>
      <c r="T37" s="1">
        <v>46</v>
      </c>
      <c r="U37" s="5"/>
      <c r="V37" s="5"/>
      <c r="W37" s="5"/>
      <c r="X37" s="81"/>
      <c r="Y37" s="11"/>
      <c r="Z37" s="11"/>
      <c r="AA37" s="1">
        <v>7</v>
      </c>
      <c r="AB37" s="116">
        <v>1031317</v>
      </c>
      <c r="AC37" s="113">
        <v>95</v>
      </c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T37" s="38">
        <f>SUM(AC37:AS37)/140</f>
        <v>0.6785714285714286</v>
      </c>
      <c r="BB37" s="113">
        <v>50</v>
      </c>
      <c r="BC37" s="92"/>
      <c r="BD37" s="92"/>
      <c r="BG37" s="12"/>
      <c r="BH37" s="12"/>
      <c r="BI37" s="39">
        <f>SUM(BB37:BH37)/250</f>
        <v>0.2</v>
      </c>
      <c r="BJ37"/>
      <c r="BK37"/>
      <c r="BL37" s="92">
        <v>100</v>
      </c>
      <c r="BM37" s="92"/>
      <c r="BN37" s="92"/>
      <c r="BO37" s="92"/>
      <c r="BP37" s="92"/>
      <c r="BQ37" s="92"/>
      <c r="BR37" s="92"/>
      <c r="BX37" s="92"/>
      <c r="BY37" s="92"/>
      <c r="BZ37" s="12"/>
      <c r="CA37" s="40">
        <f>SUM(BL37:BZ37)/570</f>
        <v>0.17543859649122806</v>
      </c>
      <c r="CB37"/>
      <c r="CE37" s="48"/>
      <c r="CG37" s="12"/>
      <c r="CH37" s="12"/>
      <c r="CI37" s="11"/>
      <c r="CJ37" s="48"/>
      <c r="CK37" s="50"/>
      <c r="CL37" s="48">
        <f>CF37/100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crusader staff</cp:lastModifiedBy>
  <cp:lastPrinted>2013-04-03T21:04:27Z</cp:lastPrinted>
  <dcterms:created xsi:type="dcterms:W3CDTF">2009-11-19T02:15:27Z</dcterms:created>
  <cp:category/>
  <cp:version/>
  <cp:contentType/>
  <cp:contentStatus/>
</cp:coreProperties>
</file>