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0" windowWidth="15480" windowHeight="1164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'Sheet1'!$A$1:$Q$49</definedName>
  </definedNames>
  <calcPr fullCalcOnLoad="1"/>
</workbook>
</file>

<file path=xl/sharedStrings.xml><?xml version="1.0" encoding="utf-8"?>
<sst xmlns="http://schemas.openxmlformats.org/spreadsheetml/2006/main" count="121" uniqueCount="71">
  <si>
    <t>ID Num</t>
  </si>
  <si>
    <t>Quiz</t>
  </si>
  <si>
    <t>Wrtng</t>
  </si>
  <si>
    <t>Port.</t>
  </si>
  <si>
    <t>Final</t>
  </si>
  <si>
    <t>SCHOL.</t>
  </si>
  <si>
    <t>Abs</t>
  </si>
  <si>
    <t>T,V</t>
  </si>
  <si>
    <t>LATE</t>
  </si>
  <si>
    <t>Citzn</t>
  </si>
  <si>
    <t>Tests</t>
  </si>
  <si>
    <t>EOC District</t>
  </si>
  <si>
    <t>*</t>
  </si>
  <si>
    <t>**</t>
  </si>
  <si>
    <t>A</t>
  </si>
  <si>
    <t>C</t>
  </si>
  <si>
    <t>F</t>
  </si>
  <si>
    <t>B</t>
  </si>
  <si>
    <t>Ave.:</t>
  </si>
  <si>
    <t>*Absences are OK.</t>
  </si>
  <si>
    <t>Supposedly, you cleared them.</t>
  </si>
  <si>
    <t>Grade Range</t>
  </si>
  <si>
    <t>Students</t>
  </si>
  <si>
    <t>Some kids forge your</t>
  </si>
  <si>
    <t>signatures &amp; clear themselves.</t>
  </si>
  <si>
    <t>** Is this a ditch?</t>
  </si>
  <si>
    <t>Kindly clear this a.s.a.p.</t>
  </si>
  <si>
    <t>Total:</t>
  </si>
  <si>
    <t>1 T or V = D in Citizenshp.</t>
  </si>
  <si>
    <t>*** Students are making</t>
  </si>
  <si>
    <t>up their mega-truancies</t>
  </si>
  <si>
    <t>and mega-lates with me.</t>
  </si>
  <si>
    <t>D</t>
  </si>
  <si>
    <t>Beg.</t>
  </si>
  <si>
    <t>WC</t>
  </si>
  <si>
    <t>2 min.</t>
  </si>
  <si>
    <t>5 min.</t>
  </si>
  <si>
    <t>10 min.</t>
  </si>
  <si>
    <t>20 min.</t>
  </si>
  <si>
    <t>30 min.</t>
  </si>
  <si>
    <t>Writing Sample (Word Count Ave.):</t>
  </si>
  <si>
    <t xml:space="preserve"> </t>
  </si>
  <si>
    <t>Writing Word Count</t>
  </si>
  <si>
    <t>* Quality is more important.</t>
  </si>
  <si>
    <t>I just count words to build</t>
  </si>
  <si>
    <t>confidence.</t>
  </si>
  <si>
    <t>As of 8/31/12</t>
  </si>
  <si>
    <t>Fil. 5</t>
  </si>
  <si>
    <t>Sulat 3</t>
  </si>
  <si>
    <t>Sulat 5</t>
  </si>
  <si>
    <t>Sulat 4</t>
  </si>
  <si>
    <t>Sulat 6</t>
  </si>
  <si>
    <t>Sub</t>
  </si>
  <si>
    <t>Kal</t>
  </si>
  <si>
    <t>OP</t>
  </si>
  <si>
    <t>Agosto</t>
  </si>
  <si>
    <t>Kal.</t>
  </si>
  <si>
    <t>Sulat 8</t>
  </si>
  <si>
    <t>Tal. Akad.</t>
  </si>
  <si>
    <t>20`</t>
  </si>
  <si>
    <t>Notes</t>
  </si>
  <si>
    <t>K</t>
  </si>
  <si>
    <t>L</t>
  </si>
  <si>
    <t>P</t>
  </si>
  <si>
    <t>S L15</t>
  </si>
  <si>
    <t>S L16</t>
  </si>
  <si>
    <t>TA 15</t>
  </si>
  <si>
    <t>A Bokab</t>
  </si>
  <si>
    <t>Bk ng Slt</t>
  </si>
  <si>
    <t>SUB</t>
  </si>
  <si>
    <t>TA 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</si>
</sst>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"/>
    <numFmt numFmtId="166" formatCode="m/d;@"/>
    <numFmt numFmtId="167" formatCode="0.0%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6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10"/>
      <color indexed="10"/>
      <name val="Verdana"/>
      <family val="0"/>
    </font>
    <font>
      <u val="single"/>
      <sz val="10"/>
      <color indexed="8"/>
      <name val="Arial"/>
      <family val="0"/>
    </font>
    <font>
      <sz val="10"/>
      <color indexed="8"/>
      <name val="Verdana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36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9" fontId="2" fillId="33" borderId="0" xfId="0" applyNumberFormat="1" applyFont="1" applyFill="1" applyBorder="1" applyAlignment="1">
      <alignment horizontal="center"/>
    </xf>
    <xf numFmtId="9" fontId="2" fillId="34" borderId="0" xfId="0" applyNumberFormat="1" applyFont="1" applyFill="1" applyBorder="1" applyAlignment="1">
      <alignment horizontal="center"/>
    </xf>
    <xf numFmtId="9" fontId="2" fillId="35" borderId="0" xfId="0" applyNumberFormat="1" applyFont="1" applyFill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5" fontId="3" fillId="36" borderId="0" xfId="0" applyNumberFormat="1" applyFont="1" applyFill="1" applyBorder="1" applyAlignment="1">
      <alignment horizontal="left"/>
    </xf>
    <xf numFmtId="165" fontId="0" fillId="37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9" fontId="2" fillId="33" borderId="12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/>
    </xf>
    <xf numFmtId="9" fontId="2" fillId="34" borderId="12" xfId="0" applyNumberFormat="1" applyFont="1" applyFill="1" applyBorder="1" applyAlignment="1">
      <alignment horizontal="center"/>
    </xf>
    <xf numFmtId="9" fontId="2" fillId="35" borderId="12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9" fontId="0" fillId="33" borderId="0" xfId="0" applyNumberFormat="1" applyFont="1" applyFill="1" applyBorder="1" applyAlignment="1">
      <alignment horizontal="center"/>
    </xf>
    <xf numFmtId="9" fontId="0" fillId="34" borderId="0" xfId="0" applyNumberFormat="1" applyFont="1" applyFill="1" applyBorder="1" applyAlignment="1">
      <alignment horizontal="center"/>
    </xf>
    <xf numFmtId="9" fontId="0" fillId="35" borderId="0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9" fontId="0" fillId="0" borderId="13" xfId="0" applyNumberFormat="1" applyFont="1" applyBorder="1" applyAlignment="1">
      <alignment horizontal="right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9" fontId="0" fillId="33" borderId="0" xfId="0" applyNumberFormat="1" applyFont="1" applyFill="1" applyAlignment="1">
      <alignment/>
    </xf>
    <xf numFmtId="9" fontId="0" fillId="34" borderId="0" xfId="0" applyNumberFormat="1" applyFont="1" applyFill="1" applyAlignment="1">
      <alignment/>
    </xf>
    <xf numFmtId="9" fontId="0" fillId="35" borderId="0" xfId="0" applyNumberFormat="1" applyFont="1" applyFill="1" applyAlignment="1">
      <alignment/>
    </xf>
    <xf numFmtId="9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7" borderId="0" xfId="0" applyFont="1" applyFill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9" fontId="1" fillId="33" borderId="0" xfId="0" applyNumberFormat="1" applyFont="1" applyFill="1" applyBorder="1" applyAlignment="1">
      <alignment horizontal="right"/>
    </xf>
    <xf numFmtId="9" fontId="1" fillId="34" borderId="0" xfId="0" applyNumberFormat="1" applyFont="1" applyFill="1" applyBorder="1" applyAlignment="1">
      <alignment horizontal="right"/>
    </xf>
    <xf numFmtId="9" fontId="1" fillId="35" borderId="0" xfId="0" applyNumberFormat="1" applyFont="1" applyFill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2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9" fontId="1" fillId="33" borderId="0" xfId="0" applyNumberFormat="1" applyFont="1" applyFill="1" applyBorder="1" applyAlignment="1">
      <alignment horizontal="center"/>
    </xf>
    <xf numFmtId="9" fontId="1" fillId="34" borderId="0" xfId="0" applyNumberFormat="1" applyFont="1" applyFill="1" applyBorder="1" applyAlignment="1">
      <alignment horizontal="center"/>
    </xf>
    <xf numFmtId="9" fontId="1" fillId="35" borderId="0" xfId="0" applyNumberFormat="1" applyFont="1" applyFill="1" applyBorder="1" applyAlignment="1">
      <alignment horizontal="center"/>
    </xf>
    <xf numFmtId="9" fontId="1" fillId="0" borderId="0" xfId="0" applyNumberFormat="1" applyFont="1" applyAlignment="1">
      <alignment/>
    </xf>
    <xf numFmtId="9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 horizontal="center"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9" fontId="0" fillId="0" borderId="14" xfId="0" applyNumberFormat="1" applyFont="1" applyBorder="1" applyAlignment="1">
      <alignment horizontal="center"/>
    </xf>
    <xf numFmtId="9" fontId="0" fillId="0" borderId="15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9" fontId="0" fillId="0" borderId="19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20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8" borderId="0" xfId="0" applyFont="1" applyFill="1" applyBorder="1" applyAlignment="1">
      <alignment/>
    </xf>
    <xf numFmtId="0" fontId="2" fillId="38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9" fontId="1" fillId="0" borderId="0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9" fontId="0" fillId="0" borderId="18" xfId="0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9" fontId="0" fillId="0" borderId="23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165" fontId="0" fillId="0" borderId="21" xfId="0" applyNumberFormat="1" applyFont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" fontId="0" fillId="0" borderId="0" xfId="0" applyNumberFormat="1" applyFill="1" applyAlignment="1">
      <alignment/>
    </xf>
    <xf numFmtId="0" fontId="0" fillId="39" borderId="0" xfId="0" applyFill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ill="1" applyAlignment="1">
      <alignment horizontal="center"/>
    </xf>
    <xf numFmtId="16" fontId="0" fillId="0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39" borderId="0" xfId="0" applyFill="1" applyAlignment="1">
      <alignment horizontal="center"/>
    </xf>
    <xf numFmtId="0" fontId="0" fillId="39" borderId="19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16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0" xfId="46" applyFont="1">
      <alignment/>
      <protection/>
    </xf>
    <xf numFmtId="165" fontId="0" fillId="0" borderId="0" xfId="0" applyNumberFormat="1" applyFont="1" applyAlignment="1">
      <alignment/>
    </xf>
    <xf numFmtId="14" fontId="11" fillId="0" borderId="0" xfId="46" applyNumberFormat="1" applyFont="1">
      <alignment/>
      <protection/>
    </xf>
    <xf numFmtId="0" fontId="11" fillId="0" borderId="0" xfId="0" applyFont="1" applyAlignment="1">
      <alignment/>
    </xf>
    <xf numFmtId="0" fontId="0" fillId="0" borderId="16" xfId="0" applyFill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0" fillId="0" borderId="10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O60"/>
  <sheetViews>
    <sheetView tabSelected="1" zoomScalePageLayoutView="0" workbookViewId="0" topLeftCell="CJ1">
      <selection activeCell="CS23" sqref="CS23"/>
    </sheetView>
  </sheetViews>
  <sheetFormatPr defaultColWidth="9.00390625" defaultRowHeight="12.75"/>
  <cols>
    <col min="1" max="1" width="3.75390625" style="0" customWidth="1"/>
    <col min="2" max="2" width="7.75390625" style="0" customWidth="1"/>
    <col min="3" max="7" width="6.625" style="0" customWidth="1"/>
    <col min="8" max="8" width="2.375" style="0" customWidth="1"/>
    <col min="9" max="11" width="4.75390625" style="0" customWidth="1"/>
    <col min="12" max="12" width="5.625" style="93" customWidth="1"/>
    <col min="13" max="13" width="4.00390625" style="0" customWidth="1"/>
    <col min="14" max="17" width="5.75390625" style="0" customWidth="1"/>
    <col min="18" max="19" width="11.00390625" style="0" customWidth="1"/>
    <col min="20" max="20" width="5.75390625" style="0" customWidth="1"/>
    <col min="21" max="23" width="11.00390625" style="0" customWidth="1"/>
    <col min="24" max="24" width="4.625" style="0" customWidth="1"/>
    <col min="25" max="25" width="11.00390625" style="0" customWidth="1"/>
    <col min="26" max="26" width="5.75390625" style="0" customWidth="1"/>
    <col min="27" max="27" width="11.00390625" style="0" customWidth="1"/>
    <col min="28" max="28" width="6.875" style="0" customWidth="1"/>
    <col min="29" max="29" width="6.25390625" style="0" bestFit="1" customWidth="1"/>
    <col min="30" max="44" width="6.25390625" style="0" customWidth="1"/>
    <col min="45" max="45" width="5.75390625" style="0" customWidth="1"/>
    <col min="46" max="47" width="11.00390625" style="0" customWidth="1"/>
    <col min="48" max="50" width="6.375" style="93" customWidth="1"/>
    <col min="51" max="51" width="6.375" style="0" customWidth="1"/>
    <col min="52" max="54" width="7.875" style="0" customWidth="1"/>
    <col min="55" max="55" width="6.375" style="0" customWidth="1"/>
    <col min="56" max="58" width="11.00390625" style="0" customWidth="1"/>
    <col min="59" max="59" width="5.75390625" style="12" bestFit="1" customWidth="1"/>
    <col min="60" max="64" width="6.75390625" style="12" bestFit="1" customWidth="1"/>
    <col min="65" max="65" width="5.75390625" style="12" bestFit="1" customWidth="1"/>
    <col min="66" max="67" width="6.75390625" style="0" bestFit="1" customWidth="1"/>
    <col min="68" max="77" width="7.875" style="0" customWidth="1"/>
    <col min="78" max="78" width="8.375" style="12" customWidth="1"/>
    <col min="79" max="16384" width="11.00390625" style="0" customWidth="1"/>
  </cols>
  <sheetData>
    <row r="1" spans="1:93" s="7" customFormat="1" ht="12.75">
      <c r="A1" s="1"/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I1" s="8" t="s">
        <v>6</v>
      </c>
      <c r="J1" s="9" t="s">
        <v>7</v>
      </c>
      <c r="K1" s="1" t="s">
        <v>8</v>
      </c>
      <c r="L1" s="95" t="s">
        <v>9</v>
      </c>
      <c r="M1" s="11"/>
      <c r="N1" s="2" t="s">
        <v>1</v>
      </c>
      <c r="O1" s="3" t="s">
        <v>2</v>
      </c>
      <c r="P1" s="4" t="s">
        <v>3</v>
      </c>
      <c r="Q1" s="5" t="s">
        <v>4</v>
      </c>
      <c r="R1" s="11"/>
      <c r="S1" s="97" t="s">
        <v>33</v>
      </c>
      <c r="T1" s="98" t="s">
        <v>34</v>
      </c>
      <c r="U1" s="99" t="s">
        <v>34</v>
      </c>
      <c r="V1" s="99" t="s">
        <v>34</v>
      </c>
      <c r="W1" s="99" t="s">
        <v>34</v>
      </c>
      <c r="X1" s="79" t="s">
        <v>34</v>
      </c>
      <c r="Y1" s="11"/>
      <c r="Z1" s="1"/>
      <c r="AA1" s="1" t="s">
        <v>0</v>
      </c>
      <c r="AB1" s="5" t="s">
        <v>54</v>
      </c>
      <c r="AC1" s="5" t="s">
        <v>60</v>
      </c>
      <c r="AD1" s="5" t="s">
        <v>61</v>
      </c>
      <c r="AE1" s="5" t="s">
        <v>61</v>
      </c>
      <c r="AF1" s="5" t="s">
        <v>61</v>
      </c>
      <c r="AG1" s="5" t="s">
        <v>61</v>
      </c>
      <c r="AH1" s="5" t="s">
        <v>61</v>
      </c>
      <c r="AI1" s="5" t="s">
        <v>63</v>
      </c>
      <c r="AJ1" s="5" t="s">
        <v>63</v>
      </c>
      <c r="AK1" s="5" t="s">
        <v>63</v>
      </c>
      <c r="AL1" s="5" t="s">
        <v>61</v>
      </c>
      <c r="AM1" s="5" t="s">
        <v>61</v>
      </c>
      <c r="AN1" s="5" t="s">
        <v>61</v>
      </c>
      <c r="AO1" s="5" t="s">
        <v>61</v>
      </c>
      <c r="AP1" s="5" t="s">
        <v>61</v>
      </c>
      <c r="AQ1" s="5" t="s">
        <v>61</v>
      </c>
      <c r="AR1" s="5"/>
      <c r="AS1" s="5"/>
      <c r="AT1" s="13" t="s">
        <v>10</v>
      </c>
      <c r="AU1" s="5"/>
      <c r="AV1" s="93" t="s">
        <v>48</v>
      </c>
      <c r="AW1" s="93" t="s">
        <v>50</v>
      </c>
      <c r="AX1" s="93" t="s">
        <v>49</v>
      </c>
      <c r="AY1" s="93" t="s">
        <v>51</v>
      </c>
      <c r="AZ1" s="5" t="s">
        <v>57</v>
      </c>
      <c r="BA1" s="133" t="s">
        <v>64</v>
      </c>
      <c r="BB1" s="133" t="s">
        <v>65</v>
      </c>
      <c r="BC1" s="5"/>
      <c r="BD1" s="15" t="s">
        <v>2</v>
      </c>
      <c r="BE1" s="1"/>
      <c r="BF1" s="1"/>
      <c r="BG1" s="124" t="s">
        <v>52</v>
      </c>
      <c r="BH1" s="124" t="s">
        <v>53</v>
      </c>
      <c r="BI1" s="124" t="s">
        <v>53</v>
      </c>
      <c r="BJ1" s="124" t="s">
        <v>52</v>
      </c>
      <c r="BK1" s="124" t="s">
        <v>52</v>
      </c>
      <c r="BL1" s="124" t="s">
        <v>53</v>
      </c>
      <c r="BM1" s="124" t="s">
        <v>53</v>
      </c>
      <c r="BN1" s="124" t="s">
        <v>53</v>
      </c>
      <c r="BO1" s="11" t="s">
        <v>52</v>
      </c>
      <c r="BP1" s="1" t="s">
        <v>56</v>
      </c>
      <c r="BQ1" s="5" t="s">
        <v>58</v>
      </c>
      <c r="BR1" s="135" t="s">
        <v>53</v>
      </c>
      <c r="BS1" s="133" t="s">
        <v>66</v>
      </c>
      <c r="BT1" s="133" t="s">
        <v>67</v>
      </c>
      <c r="BU1" s="133" t="s">
        <v>68</v>
      </c>
      <c r="BV1" s="133" t="s">
        <v>69</v>
      </c>
      <c r="BW1" s="133" t="s">
        <v>53</v>
      </c>
      <c r="BX1" s="133" t="s">
        <v>70</v>
      </c>
      <c r="BY1" s="5"/>
      <c r="BZ1" s="5"/>
      <c r="CA1" s="16" t="str">
        <f>E1</f>
        <v>Port.</v>
      </c>
      <c r="CB1" s="1"/>
      <c r="CF1" s="5" t="s">
        <v>4</v>
      </c>
      <c r="CG1" s="5"/>
      <c r="CH1" s="5"/>
      <c r="CI1" s="17" t="s">
        <v>11</v>
      </c>
      <c r="CJ1" s="17"/>
      <c r="CK1" s="17"/>
      <c r="CL1" s="18" t="s">
        <v>4</v>
      </c>
      <c r="CM1" s="1"/>
      <c r="CN1" s="11"/>
      <c r="CO1" s="11"/>
    </row>
    <row r="2" spans="1:93" s="7" customFormat="1" ht="12.75">
      <c r="A2" s="1"/>
      <c r="B2" s="1"/>
      <c r="C2" s="2"/>
      <c r="D2" s="3"/>
      <c r="E2" s="4"/>
      <c r="F2" s="1"/>
      <c r="G2" s="1"/>
      <c r="H2" s="1"/>
      <c r="I2" s="8" t="s">
        <v>12</v>
      </c>
      <c r="J2" s="9" t="s">
        <v>13</v>
      </c>
      <c r="K2" s="1"/>
      <c r="L2" s="94"/>
      <c r="M2" s="1"/>
      <c r="N2" s="2"/>
      <c r="O2" s="3"/>
      <c r="P2" s="4"/>
      <c r="Q2" s="1"/>
      <c r="R2" s="1"/>
      <c r="S2" s="100" t="s">
        <v>35</v>
      </c>
      <c r="T2" s="112" t="s">
        <v>36</v>
      </c>
      <c r="U2" s="1" t="s">
        <v>36</v>
      </c>
      <c r="V2" s="1" t="s">
        <v>37</v>
      </c>
      <c r="W2" s="1" t="s">
        <v>38</v>
      </c>
      <c r="X2" s="82" t="s">
        <v>39</v>
      </c>
      <c r="Y2" s="1"/>
      <c r="Z2" s="1"/>
      <c r="AA2" s="1"/>
      <c r="AB2" s="5">
        <v>100</v>
      </c>
      <c r="AC2" s="5">
        <v>5</v>
      </c>
      <c r="AD2" s="5">
        <v>5</v>
      </c>
      <c r="AE2" s="5">
        <v>5</v>
      </c>
      <c r="AF2" s="5">
        <v>5</v>
      </c>
      <c r="AG2" s="5">
        <v>5</v>
      </c>
      <c r="AH2" s="5">
        <v>5</v>
      </c>
      <c r="AI2" s="5">
        <v>10</v>
      </c>
      <c r="AJ2" s="5">
        <v>10</v>
      </c>
      <c r="AK2" s="5">
        <v>10</v>
      </c>
      <c r="AL2" s="5">
        <v>5</v>
      </c>
      <c r="AM2" s="5">
        <v>5</v>
      </c>
      <c r="AN2" s="5">
        <v>5</v>
      </c>
      <c r="AO2" s="5">
        <v>5</v>
      </c>
      <c r="AP2" s="5">
        <v>5</v>
      </c>
      <c r="AQ2" s="5">
        <v>5</v>
      </c>
      <c r="AR2" s="5"/>
      <c r="AS2" s="5"/>
      <c r="AT2" s="19">
        <f>SUM(AB2:AS2)</f>
        <v>190</v>
      </c>
      <c r="AV2" s="93">
        <v>50</v>
      </c>
      <c r="AW2" s="93">
        <v>50</v>
      </c>
      <c r="AX2" s="93">
        <v>50</v>
      </c>
      <c r="AY2" s="93">
        <v>50</v>
      </c>
      <c r="AZ2" s="7">
        <v>50</v>
      </c>
      <c r="BA2" s="133">
        <v>50</v>
      </c>
      <c r="BB2" s="133">
        <v>50</v>
      </c>
      <c r="BC2" s="5"/>
      <c r="BD2" s="20">
        <f>SUM(AU2:BC2)</f>
        <v>350</v>
      </c>
      <c r="BE2" s="1"/>
      <c r="BF2" s="1"/>
      <c r="BG2" s="93">
        <v>100</v>
      </c>
      <c r="BH2" s="93">
        <v>20</v>
      </c>
      <c r="BI2" s="93">
        <v>20</v>
      </c>
      <c r="BJ2" s="93">
        <v>100</v>
      </c>
      <c r="BK2" s="93">
        <v>100</v>
      </c>
      <c r="BL2" s="93">
        <v>20</v>
      </c>
      <c r="BM2" s="93">
        <v>20</v>
      </c>
      <c r="BN2" s="93">
        <v>20</v>
      </c>
      <c r="BO2" s="7">
        <v>100</v>
      </c>
      <c r="BP2" s="7">
        <v>20</v>
      </c>
      <c r="BQ2" s="7">
        <v>50</v>
      </c>
      <c r="BR2" s="133">
        <v>20</v>
      </c>
      <c r="BS2" s="133">
        <v>100</v>
      </c>
      <c r="BT2" s="133">
        <v>100</v>
      </c>
      <c r="BU2" s="133">
        <v>50</v>
      </c>
      <c r="BV2" s="136">
        <v>100</v>
      </c>
      <c r="BW2" s="133">
        <v>20</v>
      </c>
      <c r="BX2" s="136">
        <v>100</v>
      </c>
      <c r="BZ2" s="5"/>
      <c r="CA2" s="21">
        <f>SUM(BG2:BZ2)</f>
        <v>1060</v>
      </c>
      <c r="CB2" s="1"/>
      <c r="CF2" s="5">
        <v>100</v>
      </c>
      <c r="CG2" s="5"/>
      <c r="CH2" s="5"/>
      <c r="CI2" s="22"/>
      <c r="CJ2" s="22"/>
      <c r="CK2" s="22"/>
      <c r="CL2" s="23">
        <f>SUM(CF2:CK2)</f>
        <v>100</v>
      </c>
      <c r="CM2" s="1"/>
      <c r="CN2" s="11"/>
      <c r="CO2" s="11"/>
    </row>
    <row r="3" spans="1:93" s="7" customFormat="1" ht="12.75">
      <c r="A3" s="106"/>
      <c r="B3" s="1"/>
      <c r="C3" s="24">
        <v>0.4</v>
      </c>
      <c r="D3" s="25">
        <v>0.35</v>
      </c>
      <c r="E3" s="26">
        <v>0.25</v>
      </c>
      <c r="F3" s="27">
        <v>0</v>
      </c>
      <c r="G3" s="27">
        <f aca="true" t="shared" si="0" ref="G3:G34">SUM(C3:F3)</f>
        <v>1</v>
      </c>
      <c r="H3" s="11"/>
      <c r="I3" s="28" t="s">
        <v>46</v>
      </c>
      <c r="J3" s="29"/>
      <c r="K3" s="30"/>
      <c r="L3" s="94"/>
      <c r="M3" s="11"/>
      <c r="N3" s="24">
        <v>1</v>
      </c>
      <c r="O3" s="25">
        <v>1</v>
      </c>
      <c r="P3" s="26">
        <v>1</v>
      </c>
      <c r="Q3" s="27">
        <v>1</v>
      </c>
      <c r="R3" s="11"/>
      <c r="S3" s="109">
        <v>38556</v>
      </c>
      <c r="T3" s="110">
        <v>23990</v>
      </c>
      <c r="U3" s="110">
        <v>38698</v>
      </c>
      <c r="V3" s="110">
        <v>38750</v>
      </c>
      <c r="W3" s="110">
        <v>38122</v>
      </c>
      <c r="X3" s="111">
        <v>37779</v>
      </c>
      <c r="Y3" s="11"/>
      <c r="Z3" s="106"/>
      <c r="AA3" s="1"/>
      <c r="AB3" s="30" t="s">
        <v>55</v>
      </c>
      <c r="AC3" s="32">
        <v>39743</v>
      </c>
      <c r="AD3" s="32">
        <v>39752</v>
      </c>
      <c r="AE3" s="32">
        <v>24050</v>
      </c>
      <c r="AF3" s="32">
        <v>39757</v>
      </c>
      <c r="AG3" s="32">
        <v>39759</v>
      </c>
      <c r="AH3" s="32">
        <v>39760</v>
      </c>
      <c r="AI3" s="32">
        <v>39766</v>
      </c>
      <c r="AJ3" s="32">
        <v>39766</v>
      </c>
      <c r="AK3" s="32">
        <v>39778</v>
      </c>
      <c r="AL3" s="32">
        <v>39780</v>
      </c>
      <c r="AM3" s="32">
        <v>39780</v>
      </c>
      <c r="AN3" s="32">
        <v>39785</v>
      </c>
      <c r="AO3" s="32">
        <v>39785</v>
      </c>
      <c r="AP3" s="32">
        <v>39785</v>
      </c>
      <c r="AQ3" s="32">
        <v>39785</v>
      </c>
      <c r="AR3" s="32"/>
      <c r="AT3" s="31">
        <f>C3</f>
        <v>0.4</v>
      </c>
      <c r="AU3" s="30"/>
      <c r="AV3" s="120">
        <v>39672</v>
      </c>
      <c r="AW3" s="120">
        <v>39679</v>
      </c>
      <c r="AX3" s="120">
        <v>39686</v>
      </c>
      <c r="AY3" s="120">
        <v>23990</v>
      </c>
      <c r="AZ3" s="32">
        <v>39707</v>
      </c>
      <c r="BA3" s="32">
        <v>41235</v>
      </c>
      <c r="BB3" s="134">
        <v>41247</v>
      </c>
      <c r="BC3" s="30"/>
      <c r="BD3" s="33">
        <f>D3</f>
        <v>0.35</v>
      </c>
      <c r="BE3" s="32"/>
      <c r="BF3" s="32"/>
      <c r="BG3" s="125">
        <v>39668</v>
      </c>
      <c r="BH3" s="125">
        <v>39672</v>
      </c>
      <c r="BI3" s="125">
        <v>39679</v>
      </c>
      <c r="BJ3" s="125">
        <v>39682</v>
      </c>
      <c r="BK3" s="125">
        <v>39683</v>
      </c>
      <c r="BL3" s="125">
        <v>39686</v>
      </c>
      <c r="BM3" s="125">
        <v>23990</v>
      </c>
      <c r="BN3" s="125">
        <v>39703</v>
      </c>
      <c r="BO3" s="130">
        <v>39700</v>
      </c>
      <c r="BP3" s="32">
        <v>39707</v>
      </c>
      <c r="BQ3" s="32">
        <v>39707</v>
      </c>
      <c r="BR3" s="32">
        <v>41235</v>
      </c>
      <c r="BS3" s="32">
        <v>41235</v>
      </c>
      <c r="BT3" s="32">
        <v>41235</v>
      </c>
      <c r="BU3" s="32">
        <v>41235</v>
      </c>
      <c r="BV3" s="134">
        <v>41243</v>
      </c>
      <c r="BW3" s="134">
        <v>41247</v>
      </c>
      <c r="BX3" s="134">
        <v>41247</v>
      </c>
      <c r="BY3" s="32"/>
      <c r="BZ3" s="30"/>
      <c r="CA3" s="34">
        <f>E3</f>
        <v>0.25</v>
      </c>
      <c r="CB3" s="32"/>
      <c r="CF3" s="30">
        <v>38699</v>
      </c>
      <c r="CG3" s="30"/>
      <c r="CH3" s="30"/>
      <c r="CI3" s="35"/>
      <c r="CJ3" s="35"/>
      <c r="CK3" s="35"/>
      <c r="CL3" s="36">
        <f>F3</f>
        <v>0</v>
      </c>
      <c r="CM3" s="32"/>
      <c r="CN3" s="11"/>
      <c r="CO3" s="11"/>
    </row>
    <row r="4" spans="1:91" s="7" customFormat="1" ht="12.75">
      <c r="A4" s="1">
        <v>1</v>
      </c>
      <c r="B4" s="12">
        <v>1041320</v>
      </c>
      <c r="C4" s="37">
        <f aca="true" t="shared" si="1" ref="C4:C34">AT4*0.4</f>
        <v>0.40444444444444444</v>
      </c>
      <c r="D4" s="38">
        <f aca="true" t="shared" si="2" ref="D4:D34">BD4*0.35</f>
        <v>0.35</v>
      </c>
      <c r="E4" s="39">
        <f aca="true" t="shared" si="3" ref="E4:E34">CA4*0.25</f>
        <v>0.25</v>
      </c>
      <c r="F4" s="40"/>
      <c r="G4" s="41">
        <f t="shared" si="0"/>
        <v>1.0044444444444445</v>
      </c>
      <c r="H4" s="11"/>
      <c r="I4" s="42"/>
      <c r="J4" s="43"/>
      <c r="K4"/>
      <c r="L4" s="94" t="s">
        <v>16</v>
      </c>
      <c r="M4" s="11"/>
      <c r="N4" s="44">
        <f aca="true" t="shared" si="4" ref="N4:N34">AT4</f>
        <v>1.011111111111111</v>
      </c>
      <c r="O4" s="45">
        <f aca="true" t="shared" si="5" ref="O4:O34">BD4</f>
        <v>1</v>
      </c>
      <c r="P4" s="46">
        <f aca="true" t="shared" si="6" ref="P4:P34">CA4</f>
        <v>1</v>
      </c>
      <c r="Q4" s="47"/>
      <c r="R4" s="11"/>
      <c r="S4" s="118">
        <v>150</v>
      </c>
      <c r="T4" s="119">
        <v>200</v>
      </c>
      <c r="U4" s="98"/>
      <c r="V4" s="98"/>
      <c r="W4" s="98"/>
      <c r="X4" s="79"/>
      <c r="Y4" s="11"/>
      <c r="Z4" s="12">
        <v>1</v>
      </c>
      <c r="AA4" s="12">
        <v>1041320</v>
      </c>
      <c r="AB4" s="93">
        <v>95</v>
      </c>
      <c r="AC4" s="131">
        <v>5</v>
      </c>
      <c r="AD4" s="131">
        <v>6</v>
      </c>
      <c r="AE4" s="131">
        <v>5</v>
      </c>
      <c r="AF4" s="131">
        <v>5</v>
      </c>
      <c r="AG4" s="131">
        <v>5</v>
      </c>
      <c r="AH4" s="107" t="s">
        <v>62</v>
      </c>
      <c r="AI4" s="131">
        <v>10</v>
      </c>
      <c r="AJ4" s="131">
        <v>10</v>
      </c>
      <c r="AK4" s="131">
        <v>11</v>
      </c>
      <c r="AL4" s="131">
        <v>5</v>
      </c>
      <c r="AM4" s="131">
        <v>5</v>
      </c>
      <c r="AN4" s="131">
        <v>5</v>
      </c>
      <c r="AO4" s="131">
        <v>5</v>
      </c>
      <c r="AP4" s="131">
        <v>5</v>
      </c>
      <c r="AQ4" s="131">
        <v>5</v>
      </c>
      <c r="AR4" s="131"/>
      <c r="AT4" s="37">
        <f aca="true" t="shared" si="7" ref="AT4:AT35">SUM(AB4:AS4)/180</f>
        <v>1.011111111111111</v>
      </c>
      <c r="AU4" s="12"/>
      <c r="AV4" s="107">
        <v>50</v>
      </c>
      <c r="AW4" s="107">
        <v>50</v>
      </c>
      <c r="AX4" s="107">
        <v>50</v>
      </c>
      <c r="AY4" s="107">
        <v>50</v>
      </c>
      <c r="AZ4" s="12">
        <v>50</v>
      </c>
      <c r="BA4" s="133">
        <v>50</v>
      </c>
      <c r="BB4" s="133">
        <v>50</v>
      </c>
      <c r="BC4" s="12"/>
      <c r="BD4" s="38">
        <f aca="true" t="shared" si="8" ref="BD4:BD35">SUM(AV4:BC4)/350</f>
        <v>1</v>
      </c>
      <c r="BE4"/>
      <c r="BF4"/>
      <c r="BG4" s="124">
        <v>100</v>
      </c>
      <c r="BH4" s="124">
        <v>20</v>
      </c>
      <c r="BI4" s="50">
        <v>20</v>
      </c>
      <c r="BJ4" s="50">
        <v>100</v>
      </c>
      <c r="BK4" s="50">
        <v>100</v>
      </c>
      <c r="BL4" s="50">
        <v>20</v>
      </c>
      <c r="BM4" s="50">
        <v>20</v>
      </c>
      <c r="BN4" s="7">
        <v>20</v>
      </c>
      <c r="BO4" s="7">
        <v>100</v>
      </c>
      <c r="BP4" s="1">
        <v>20</v>
      </c>
      <c r="BQ4" s="12">
        <v>50</v>
      </c>
      <c r="BR4" s="133">
        <v>20</v>
      </c>
      <c r="BS4" s="133">
        <v>100</v>
      </c>
      <c r="BT4" s="133">
        <v>100</v>
      </c>
      <c r="BU4" s="133">
        <v>50</v>
      </c>
      <c r="BV4" s="133">
        <v>100</v>
      </c>
      <c r="BW4" s="133">
        <v>20</v>
      </c>
      <c r="BX4" s="133">
        <v>100</v>
      </c>
      <c r="BY4" s="12"/>
      <c r="BZ4" s="12"/>
      <c r="CA4" s="39">
        <f aca="true" t="shared" si="9" ref="CA4:CA35">SUM(BG4:BZ4)/1060</f>
        <v>1</v>
      </c>
      <c r="CB4"/>
      <c r="CE4" s="47"/>
      <c r="CG4" s="12"/>
      <c r="CH4" s="12"/>
      <c r="CI4" s="11"/>
      <c r="CJ4" s="47"/>
      <c r="CK4" s="49"/>
      <c r="CL4" s="47">
        <f>CF4/100</f>
        <v>0</v>
      </c>
      <c r="CM4"/>
    </row>
    <row r="5" spans="1:91" s="7" customFormat="1" ht="12.75">
      <c r="A5" s="142">
        <v>2</v>
      </c>
      <c r="B5" s="12">
        <v>1017866</v>
      </c>
      <c r="C5" s="37">
        <f t="shared" si="1"/>
        <v>0.3866666666666667</v>
      </c>
      <c r="D5" s="38">
        <f t="shared" si="2"/>
        <v>0.35</v>
      </c>
      <c r="E5" s="39">
        <f t="shared" si="3"/>
        <v>0.24528301886792453</v>
      </c>
      <c r="F5" s="40"/>
      <c r="G5" s="41">
        <f t="shared" si="0"/>
        <v>0.9819496855345913</v>
      </c>
      <c r="H5" s="11"/>
      <c r="I5" s="42"/>
      <c r="J5" s="43"/>
      <c r="K5"/>
      <c r="L5" s="94"/>
      <c r="M5" s="11"/>
      <c r="N5" s="44">
        <f t="shared" si="4"/>
        <v>0.9666666666666667</v>
      </c>
      <c r="O5" s="45">
        <f t="shared" si="5"/>
        <v>1</v>
      </c>
      <c r="P5" s="46">
        <f t="shared" si="6"/>
        <v>0.9811320754716981</v>
      </c>
      <c r="Q5" s="47"/>
      <c r="R5" s="11"/>
      <c r="S5" s="113">
        <v>150</v>
      </c>
      <c r="T5" s="50">
        <v>200</v>
      </c>
      <c r="U5" s="5"/>
      <c r="V5" s="5"/>
      <c r="W5" s="5"/>
      <c r="X5" s="82"/>
      <c r="Y5" s="11"/>
      <c r="Z5" s="12">
        <v>2</v>
      </c>
      <c r="AA5" s="12">
        <v>1017866</v>
      </c>
      <c r="AB5" s="107">
        <v>94</v>
      </c>
      <c r="AC5" s="131">
        <v>5</v>
      </c>
      <c r="AD5" s="131">
        <v>4</v>
      </c>
      <c r="AE5" s="131">
        <v>4.5</v>
      </c>
      <c r="AF5" s="131">
        <v>4</v>
      </c>
      <c r="AG5" s="131">
        <v>3.5</v>
      </c>
      <c r="AH5" s="131">
        <v>3</v>
      </c>
      <c r="AI5" s="131">
        <v>9</v>
      </c>
      <c r="AJ5" s="131">
        <v>9</v>
      </c>
      <c r="AK5" s="131">
        <v>8</v>
      </c>
      <c r="AL5" s="131">
        <v>5</v>
      </c>
      <c r="AM5" s="131">
        <v>5</v>
      </c>
      <c r="AN5" s="131">
        <v>5</v>
      </c>
      <c r="AO5" s="131">
        <v>5</v>
      </c>
      <c r="AP5" s="131">
        <v>5</v>
      </c>
      <c r="AQ5" s="131">
        <v>5</v>
      </c>
      <c r="AR5" s="131"/>
      <c r="AS5" s="14"/>
      <c r="AT5" s="37">
        <f t="shared" si="7"/>
        <v>0.9666666666666667</v>
      </c>
      <c r="AU5" s="12"/>
      <c r="AV5" s="107">
        <v>50</v>
      </c>
      <c r="AW5" s="107">
        <v>50</v>
      </c>
      <c r="AX5" s="107">
        <v>50</v>
      </c>
      <c r="AY5" s="107">
        <v>50</v>
      </c>
      <c r="AZ5" s="12">
        <v>50</v>
      </c>
      <c r="BA5" s="133">
        <v>50</v>
      </c>
      <c r="BB5" s="133">
        <v>50</v>
      </c>
      <c r="BC5" s="12"/>
      <c r="BD5" s="38">
        <f t="shared" si="8"/>
        <v>1</v>
      </c>
      <c r="BE5"/>
      <c r="BF5"/>
      <c r="BG5" s="50">
        <v>100</v>
      </c>
      <c r="BH5" s="124">
        <v>20</v>
      </c>
      <c r="BI5" s="50">
        <v>20</v>
      </c>
      <c r="BJ5" s="50">
        <v>100</v>
      </c>
      <c r="BK5" s="50">
        <v>100</v>
      </c>
      <c r="BL5" s="50">
        <v>20</v>
      </c>
      <c r="BM5" s="50">
        <v>20</v>
      </c>
      <c r="BN5">
        <v>20</v>
      </c>
      <c r="BO5">
        <v>100</v>
      </c>
      <c r="BP5" s="1">
        <v>20</v>
      </c>
      <c r="BQ5" s="12">
        <v>50</v>
      </c>
      <c r="BR5" s="133">
        <v>20</v>
      </c>
      <c r="BS5" s="133">
        <v>100</v>
      </c>
      <c r="BT5" s="133">
        <v>100</v>
      </c>
      <c r="BU5" s="133">
        <v>30</v>
      </c>
      <c r="BV5" s="133">
        <v>100</v>
      </c>
      <c r="BW5" s="133">
        <v>20</v>
      </c>
      <c r="BX5" s="133">
        <v>100</v>
      </c>
      <c r="BY5" s="12"/>
      <c r="BZ5" s="12"/>
      <c r="CA5" s="39">
        <f t="shared" si="9"/>
        <v>0.9811320754716981</v>
      </c>
      <c r="CB5"/>
      <c r="CE5" s="47"/>
      <c r="CF5" s="14"/>
      <c r="CG5" s="12"/>
      <c r="CH5" s="12"/>
      <c r="CI5" s="11"/>
      <c r="CJ5" s="47"/>
      <c r="CK5" s="49"/>
      <c r="CL5" s="47">
        <f>CF5/100</f>
        <v>0</v>
      </c>
      <c r="CM5"/>
    </row>
    <row r="6" spans="1:91" s="7" customFormat="1" ht="12.75">
      <c r="A6" s="142">
        <v>3</v>
      </c>
      <c r="B6" s="12">
        <v>1025679</v>
      </c>
      <c r="C6" s="37">
        <f t="shared" si="1"/>
        <v>0.36888888888888893</v>
      </c>
      <c r="D6" s="38">
        <f t="shared" si="2"/>
        <v>0.35</v>
      </c>
      <c r="E6" s="39">
        <f t="shared" si="3"/>
        <v>0.25</v>
      </c>
      <c r="F6" s="40"/>
      <c r="G6" s="41">
        <f t="shared" si="0"/>
        <v>0.9688888888888889</v>
      </c>
      <c r="H6" s="11"/>
      <c r="I6" s="42"/>
      <c r="J6" s="43"/>
      <c r="K6"/>
      <c r="M6" s="11"/>
      <c r="N6" s="44">
        <f t="shared" si="4"/>
        <v>0.9222222222222223</v>
      </c>
      <c r="O6" s="45">
        <f t="shared" si="5"/>
        <v>1</v>
      </c>
      <c r="P6" s="46">
        <f t="shared" si="6"/>
        <v>1</v>
      </c>
      <c r="Q6" s="47"/>
      <c r="R6" s="11"/>
      <c r="S6" s="113">
        <v>90</v>
      </c>
      <c r="T6" s="50">
        <v>161</v>
      </c>
      <c r="U6" s="5"/>
      <c r="V6" s="5"/>
      <c r="W6" s="5"/>
      <c r="X6" s="82"/>
      <c r="Y6" s="11"/>
      <c r="Z6" s="12">
        <v>3</v>
      </c>
      <c r="AA6" s="12">
        <v>1025679</v>
      </c>
      <c r="AB6">
        <v>76</v>
      </c>
      <c r="AC6" s="131">
        <v>5</v>
      </c>
      <c r="AD6" s="131">
        <v>5</v>
      </c>
      <c r="AE6" s="131">
        <v>5</v>
      </c>
      <c r="AF6" s="131">
        <v>4</v>
      </c>
      <c r="AG6" s="131">
        <v>4.5</v>
      </c>
      <c r="AH6" s="131">
        <v>5.5</v>
      </c>
      <c r="AI6" s="131">
        <v>10</v>
      </c>
      <c r="AJ6" s="131">
        <v>10</v>
      </c>
      <c r="AK6" s="131">
        <v>9</v>
      </c>
      <c r="AL6" s="131">
        <v>6</v>
      </c>
      <c r="AM6" s="131">
        <v>6</v>
      </c>
      <c r="AN6" s="131">
        <v>5</v>
      </c>
      <c r="AO6" s="131">
        <v>5</v>
      </c>
      <c r="AP6" s="131">
        <v>5</v>
      </c>
      <c r="AQ6" s="131">
        <v>5</v>
      </c>
      <c r="AR6" s="131"/>
      <c r="AT6" s="37">
        <f t="shared" si="7"/>
        <v>0.9222222222222223</v>
      </c>
      <c r="AU6" s="12"/>
      <c r="AV6" s="107">
        <v>50</v>
      </c>
      <c r="AW6" s="93">
        <v>50</v>
      </c>
      <c r="AX6" s="107">
        <v>50</v>
      </c>
      <c r="AY6" s="107">
        <v>50</v>
      </c>
      <c r="AZ6" s="12">
        <v>50</v>
      </c>
      <c r="BA6" s="133">
        <v>50</v>
      </c>
      <c r="BB6" s="133">
        <v>50</v>
      </c>
      <c r="BC6" s="12"/>
      <c r="BD6" s="38">
        <f t="shared" si="8"/>
        <v>1</v>
      </c>
      <c r="BE6"/>
      <c r="BF6"/>
      <c r="BG6" s="50">
        <v>100</v>
      </c>
      <c r="BH6" s="124">
        <v>20</v>
      </c>
      <c r="BI6" s="124">
        <v>20</v>
      </c>
      <c r="BJ6" s="50">
        <v>100</v>
      </c>
      <c r="BK6" s="50">
        <v>100</v>
      </c>
      <c r="BL6" s="50">
        <v>20</v>
      </c>
      <c r="BM6" s="50">
        <v>20</v>
      </c>
      <c r="BN6">
        <v>20</v>
      </c>
      <c r="BO6">
        <v>100</v>
      </c>
      <c r="BP6" s="1">
        <v>20</v>
      </c>
      <c r="BQ6" s="12">
        <v>50</v>
      </c>
      <c r="BR6" s="133">
        <v>20</v>
      </c>
      <c r="BS6" s="133">
        <v>100</v>
      </c>
      <c r="BT6" s="133">
        <v>100</v>
      </c>
      <c r="BU6" s="133">
        <v>50</v>
      </c>
      <c r="BV6" s="133">
        <v>100</v>
      </c>
      <c r="BW6" s="133">
        <v>20</v>
      </c>
      <c r="BX6" s="133">
        <v>100</v>
      </c>
      <c r="BY6" s="12"/>
      <c r="BZ6" s="12"/>
      <c r="CA6" s="39">
        <f t="shared" si="9"/>
        <v>1</v>
      </c>
      <c r="CB6"/>
      <c r="CE6" s="47"/>
      <c r="CG6" s="12"/>
      <c r="CH6" s="12"/>
      <c r="CI6" s="11"/>
      <c r="CJ6" s="47"/>
      <c r="CK6" s="49"/>
      <c r="CL6" s="47"/>
      <c r="CM6"/>
    </row>
    <row r="7" spans="1:91" s="7" customFormat="1" ht="12.75">
      <c r="A7" s="50">
        <v>4</v>
      </c>
      <c r="B7" s="12">
        <v>1026372</v>
      </c>
      <c r="C7" s="37">
        <f t="shared" si="1"/>
        <v>0.37111111111111117</v>
      </c>
      <c r="D7" s="38">
        <f t="shared" si="2"/>
        <v>0.345</v>
      </c>
      <c r="E7" s="39">
        <f t="shared" si="3"/>
        <v>0.2436320754716981</v>
      </c>
      <c r="F7" s="40"/>
      <c r="G7" s="41">
        <f t="shared" si="0"/>
        <v>0.9597431865828092</v>
      </c>
      <c r="H7" s="11"/>
      <c r="I7" s="42"/>
      <c r="J7" s="43"/>
      <c r="K7"/>
      <c r="M7" s="11"/>
      <c r="N7" s="44">
        <f t="shared" si="4"/>
        <v>0.9277777777777778</v>
      </c>
      <c r="O7" s="45">
        <f t="shared" si="5"/>
        <v>0.9857142857142858</v>
      </c>
      <c r="P7" s="46">
        <f t="shared" si="6"/>
        <v>0.9745283018867924</v>
      </c>
      <c r="Q7" s="47"/>
      <c r="R7" s="11"/>
      <c r="S7" s="113">
        <v>30</v>
      </c>
      <c r="T7" s="50">
        <v>161</v>
      </c>
      <c r="U7" s="5"/>
      <c r="V7" s="5"/>
      <c r="W7" s="5"/>
      <c r="X7" s="82"/>
      <c r="Y7" s="11"/>
      <c r="Z7" s="12">
        <v>4</v>
      </c>
      <c r="AA7" s="12">
        <v>1026372</v>
      </c>
      <c r="AB7" s="93">
        <v>88</v>
      </c>
      <c r="AC7" s="131">
        <v>5</v>
      </c>
      <c r="AD7" s="131">
        <v>5</v>
      </c>
      <c r="AE7" s="131">
        <v>5</v>
      </c>
      <c r="AF7" s="131">
        <v>4</v>
      </c>
      <c r="AG7" s="131">
        <v>4</v>
      </c>
      <c r="AH7" s="131">
        <v>3</v>
      </c>
      <c r="AI7" s="131">
        <v>8</v>
      </c>
      <c r="AJ7" s="131">
        <v>8</v>
      </c>
      <c r="AK7" s="131">
        <v>8</v>
      </c>
      <c r="AL7" s="131">
        <v>6</v>
      </c>
      <c r="AM7" s="131">
        <v>6</v>
      </c>
      <c r="AN7" s="131">
        <v>3</v>
      </c>
      <c r="AO7" s="131">
        <v>3</v>
      </c>
      <c r="AP7" s="131">
        <v>3</v>
      </c>
      <c r="AQ7" s="131">
        <v>3</v>
      </c>
      <c r="AR7" s="131">
        <v>5</v>
      </c>
      <c r="AT7" s="37">
        <f t="shared" si="7"/>
        <v>0.9277777777777778</v>
      </c>
      <c r="AU7" s="12"/>
      <c r="AV7" s="107">
        <v>50</v>
      </c>
      <c r="AW7" s="93">
        <v>50</v>
      </c>
      <c r="AX7" s="107">
        <v>50</v>
      </c>
      <c r="AY7" s="107">
        <v>50</v>
      </c>
      <c r="AZ7" s="12">
        <v>50</v>
      </c>
      <c r="BA7" s="133">
        <v>50</v>
      </c>
      <c r="BB7" s="133">
        <v>45</v>
      </c>
      <c r="BC7" s="12"/>
      <c r="BD7" s="38">
        <f t="shared" si="8"/>
        <v>0.9857142857142858</v>
      </c>
      <c r="BE7"/>
      <c r="BF7"/>
      <c r="BG7" s="50">
        <v>100</v>
      </c>
      <c r="BH7" s="50">
        <v>20</v>
      </c>
      <c r="BI7" s="124">
        <v>20</v>
      </c>
      <c r="BJ7" s="50">
        <v>100</v>
      </c>
      <c r="BK7" s="50">
        <v>100</v>
      </c>
      <c r="BL7" s="50">
        <v>20</v>
      </c>
      <c r="BM7" s="50">
        <v>20</v>
      </c>
      <c r="BN7">
        <v>20</v>
      </c>
      <c r="BO7">
        <v>100</v>
      </c>
      <c r="BP7" s="1">
        <v>20</v>
      </c>
      <c r="BQ7" s="12">
        <v>50</v>
      </c>
      <c r="BR7" s="133">
        <v>20</v>
      </c>
      <c r="BS7" s="133">
        <v>100</v>
      </c>
      <c r="BT7" s="133">
        <v>100</v>
      </c>
      <c r="BU7" s="133">
        <v>45</v>
      </c>
      <c r="BV7" s="133">
        <v>90</v>
      </c>
      <c r="BW7" s="133">
        <v>18</v>
      </c>
      <c r="BX7" s="133">
        <v>90</v>
      </c>
      <c r="BY7" s="12"/>
      <c r="BZ7" s="12"/>
      <c r="CA7" s="39">
        <f t="shared" si="9"/>
        <v>0.9745283018867924</v>
      </c>
      <c r="CB7"/>
      <c r="CE7" s="47"/>
      <c r="CG7" s="12"/>
      <c r="CH7" s="12"/>
      <c r="CI7" s="11"/>
      <c r="CJ7" s="47"/>
      <c r="CK7" s="49"/>
      <c r="CL7" s="47"/>
      <c r="CM7"/>
    </row>
    <row r="8" spans="1:91" s="7" customFormat="1" ht="12.75">
      <c r="A8" s="142">
        <v>5</v>
      </c>
      <c r="B8" s="12">
        <v>1015616</v>
      </c>
      <c r="C8" s="37">
        <f t="shared" si="1"/>
        <v>0.36444444444444446</v>
      </c>
      <c r="D8" s="38">
        <f t="shared" si="2"/>
        <v>0.35</v>
      </c>
      <c r="E8" s="39">
        <f t="shared" si="3"/>
        <v>0.24764150943396226</v>
      </c>
      <c r="F8" s="40"/>
      <c r="G8" s="41">
        <f t="shared" si="0"/>
        <v>0.9620859538784067</v>
      </c>
      <c r="H8" s="11"/>
      <c r="I8" s="42"/>
      <c r="J8" s="43"/>
      <c r="K8"/>
      <c r="L8" s="94"/>
      <c r="M8" s="11"/>
      <c r="N8" s="44">
        <f t="shared" si="4"/>
        <v>0.9111111111111111</v>
      </c>
      <c r="O8" s="45">
        <f t="shared" si="5"/>
        <v>1</v>
      </c>
      <c r="P8" s="46">
        <f t="shared" si="6"/>
        <v>0.9905660377358491</v>
      </c>
      <c r="Q8" s="47"/>
      <c r="R8" s="11"/>
      <c r="S8" s="113">
        <v>50</v>
      </c>
      <c r="T8" s="50">
        <v>200</v>
      </c>
      <c r="U8" s="5"/>
      <c r="V8" s="5"/>
      <c r="W8" s="5"/>
      <c r="X8" s="82"/>
      <c r="Y8" s="11"/>
      <c r="Z8" s="12">
        <v>5</v>
      </c>
      <c r="AA8" s="12">
        <v>1015616</v>
      </c>
      <c r="AB8" s="93">
        <v>80</v>
      </c>
      <c r="AC8" s="131">
        <v>5</v>
      </c>
      <c r="AD8" s="131">
        <v>4</v>
      </c>
      <c r="AE8" s="131">
        <v>5</v>
      </c>
      <c r="AF8" s="131">
        <v>5</v>
      </c>
      <c r="AG8" s="131">
        <v>4</v>
      </c>
      <c r="AH8" s="107" t="s">
        <v>62</v>
      </c>
      <c r="AI8" s="131">
        <v>9</v>
      </c>
      <c r="AJ8" s="131">
        <v>9</v>
      </c>
      <c r="AK8" s="131">
        <v>11</v>
      </c>
      <c r="AL8" s="131">
        <v>6</v>
      </c>
      <c r="AM8" s="131">
        <v>6</v>
      </c>
      <c r="AN8" s="131">
        <v>5</v>
      </c>
      <c r="AO8" s="131">
        <v>5</v>
      </c>
      <c r="AP8" s="131">
        <v>5</v>
      </c>
      <c r="AQ8" s="131">
        <v>5</v>
      </c>
      <c r="AR8" s="131"/>
      <c r="AT8" s="37">
        <f t="shared" si="7"/>
        <v>0.9111111111111111</v>
      </c>
      <c r="AU8" s="12"/>
      <c r="AV8" s="107">
        <v>50</v>
      </c>
      <c r="AW8" s="107">
        <v>50</v>
      </c>
      <c r="AX8" s="107">
        <v>50</v>
      </c>
      <c r="AY8" s="107">
        <v>50</v>
      </c>
      <c r="AZ8" s="12">
        <v>50</v>
      </c>
      <c r="BA8" s="133">
        <v>50</v>
      </c>
      <c r="BB8" s="133">
        <v>50</v>
      </c>
      <c r="BC8" s="12"/>
      <c r="BD8" s="38">
        <f t="shared" si="8"/>
        <v>1</v>
      </c>
      <c r="BE8"/>
      <c r="BF8"/>
      <c r="BG8" s="124">
        <v>100</v>
      </c>
      <c r="BH8" s="124">
        <v>20</v>
      </c>
      <c r="BI8" s="50">
        <v>20</v>
      </c>
      <c r="BJ8" s="50">
        <v>100</v>
      </c>
      <c r="BK8" s="50">
        <v>100</v>
      </c>
      <c r="BL8" s="50">
        <v>20</v>
      </c>
      <c r="BM8" s="50">
        <v>20</v>
      </c>
      <c r="BN8" s="7">
        <v>20</v>
      </c>
      <c r="BO8" s="7">
        <v>100</v>
      </c>
      <c r="BP8" s="1">
        <v>20</v>
      </c>
      <c r="BQ8" s="12">
        <v>50</v>
      </c>
      <c r="BR8" s="133">
        <v>20</v>
      </c>
      <c r="BS8" s="133">
        <v>92</v>
      </c>
      <c r="BT8" s="133">
        <v>98</v>
      </c>
      <c r="BU8" s="133">
        <v>50</v>
      </c>
      <c r="BV8" s="133">
        <v>100</v>
      </c>
      <c r="BW8" s="133">
        <v>20</v>
      </c>
      <c r="BX8" s="133">
        <v>100</v>
      </c>
      <c r="BY8" s="12"/>
      <c r="BZ8" s="12"/>
      <c r="CA8" s="39">
        <f t="shared" si="9"/>
        <v>0.9905660377358491</v>
      </c>
      <c r="CB8"/>
      <c r="CE8" s="47"/>
      <c r="CG8" s="12"/>
      <c r="CH8" s="12"/>
      <c r="CI8" s="11"/>
      <c r="CJ8" s="47"/>
      <c r="CK8" s="49"/>
      <c r="CL8" s="47">
        <f>CF8/100</f>
        <v>0</v>
      </c>
      <c r="CM8"/>
    </row>
    <row r="9" spans="1:91" s="7" customFormat="1" ht="12.75">
      <c r="A9" s="142">
        <v>6</v>
      </c>
      <c r="B9" s="12">
        <v>1015555</v>
      </c>
      <c r="C9" s="37">
        <f t="shared" si="1"/>
        <v>0.35333333333333333</v>
      </c>
      <c r="D9" s="38">
        <f t="shared" si="2"/>
        <v>0.35</v>
      </c>
      <c r="E9" s="39">
        <f t="shared" si="3"/>
        <v>0.25</v>
      </c>
      <c r="F9" s="40"/>
      <c r="G9" s="41">
        <f t="shared" si="0"/>
        <v>0.9533333333333334</v>
      </c>
      <c r="H9" s="11"/>
      <c r="I9" s="42"/>
      <c r="J9" s="43"/>
      <c r="K9"/>
      <c r="L9" s="94"/>
      <c r="M9" s="11"/>
      <c r="N9" s="44">
        <f t="shared" si="4"/>
        <v>0.8833333333333333</v>
      </c>
      <c r="O9" s="45">
        <f t="shared" si="5"/>
        <v>1</v>
      </c>
      <c r="P9" s="46">
        <f t="shared" si="6"/>
        <v>1</v>
      </c>
      <c r="Q9" s="47"/>
      <c r="R9" s="11"/>
      <c r="S9" s="113">
        <v>180</v>
      </c>
      <c r="T9" s="50">
        <v>200</v>
      </c>
      <c r="U9" s="5"/>
      <c r="V9" s="5"/>
      <c r="W9" s="5"/>
      <c r="X9" s="82"/>
      <c r="Y9" s="11"/>
      <c r="Z9" s="12">
        <v>6</v>
      </c>
      <c r="AA9" s="12">
        <v>1015555</v>
      </c>
      <c r="AB9" s="93">
        <v>78</v>
      </c>
      <c r="AC9" s="131">
        <v>5</v>
      </c>
      <c r="AD9" s="131">
        <v>5</v>
      </c>
      <c r="AE9" s="131">
        <v>5</v>
      </c>
      <c r="AF9" s="131">
        <v>5</v>
      </c>
      <c r="AG9" s="131">
        <v>4</v>
      </c>
      <c r="AH9" s="131">
        <v>4</v>
      </c>
      <c r="AI9" s="131">
        <v>9</v>
      </c>
      <c r="AJ9" s="131">
        <v>9</v>
      </c>
      <c r="AK9" s="131">
        <v>7</v>
      </c>
      <c r="AL9" s="131">
        <v>4</v>
      </c>
      <c r="AM9" s="131">
        <v>4</v>
      </c>
      <c r="AN9" s="131">
        <v>5</v>
      </c>
      <c r="AO9" s="131">
        <v>5</v>
      </c>
      <c r="AP9" s="131">
        <v>5</v>
      </c>
      <c r="AQ9" s="131">
        <v>5</v>
      </c>
      <c r="AR9" s="131"/>
      <c r="AT9" s="37">
        <f t="shared" si="7"/>
        <v>0.8833333333333333</v>
      </c>
      <c r="AU9" s="12"/>
      <c r="AV9" s="107">
        <v>50</v>
      </c>
      <c r="AW9" s="107">
        <v>50</v>
      </c>
      <c r="AX9" s="107">
        <v>50</v>
      </c>
      <c r="AY9" s="107">
        <v>50</v>
      </c>
      <c r="AZ9" s="12">
        <v>50</v>
      </c>
      <c r="BA9" s="133">
        <v>50</v>
      </c>
      <c r="BB9" s="133">
        <v>50</v>
      </c>
      <c r="BC9" s="12"/>
      <c r="BD9" s="38">
        <f t="shared" si="8"/>
        <v>1</v>
      </c>
      <c r="BE9"/>
      <c r="BF9"/>
      <c r="BG9" s="124">
        <v>100</v>
      </c>
      <c r="BH9" s="124">
        <v>20</v>
      </c>
      <c r="BI9" s="50">
        <v>20</v>
      </c>
      <c r="BJ9" s="50">
        <v>100</v>
      </c>
      <c r="BK9" s="50">
        <v>100</v>
      </c>
      <c r="BL9" s="50">
        <v>20</v>
      </c>
      <c r="BM9" s="50">
        <v>20</v>
      </c>
      <c r="BN9" s="7">
        <v>20</v>
      </c>
      <c r="BO9" s="7">
        <v>100</v>
      </c>
      <c r="BP9" s="1">
        <v>20</v>
      </c>
      <c r="BQ9" s="12">
        <v>50</v>
      </c>
      <c r="BR9" s="133">
        <v>20</v>
      </c>
      <c r="BS9" s="133">
        <v>100</v>
      </c>
      <c r="BT9" s="133">
        <v>100</v>
      </c>
      <c r="BU9" s="133">
        <v>50</v>
      </c>
      <c r="BV9" s="133">
        <v>100</v>
      </c>
      <c r="BW9" s="133">
        <v>20</v>
      </c>
      <c r="BX9" s="133">
        <v>100</v>
      </c>
      <c r="BY9" s="12"/>
      <c r="BZ9" s="12"/>
      <c r="CA9" s="39">
        <f t="shared" si="9"/>
        <v>1</v>
      </c>
      <c r="CB9"/>
      <c r="CE9" s="47"/>
      <c r="CG9" s="12"/>
      <c r="CH9" s="12"/>
      <c r="CI9" s="11"/>
      <c r="CJ9" s="47"/>
      <c r="CK9" s="49"/>
      <c r="CL9" s="47"/>
      <c r="CM9"/>
    </row>
    <row r="10" spans="1:91" s="7" customFormat="1" ht="12.75">
      <c r="A10" s="50">
        <v>7</v>
      </c>
      <c r="B10" s="12">
        <v>1014521</v>
      </c>
      <c r="C10" s="37">
        <f t="shared" si="1"/>
        <v>0.3588888888888889</v>
      </c>
      <c r="D10" s="38">
        <f t="shared" si="2"/>
        <v>0.335</v>
      </c>
      <c r="E10" s="39">
        <f t="shared" si="3"/>
        <v>0.2481132075471698</v>
      </c>
      <c r="F10" s="40"/>
      <c r="G10" s="41">
        <f t="shared" si="0"/>
        <v>0.9420020964360588</v>
      </c>
      <c r="H10" s="11"/>
      <c r="I10" s="42"/>
      <c r="J10" s="43"/>
      <c r="K10"/>
      <c r="L10" s="94" t="s">
        <v>16</v>
      </c>
      <c r="M10" s="11"/>
      <c r="N10" s="44">
        <f t="shared" si="4"/>
        <v>0.8972222222222223</v>
      </c>
      <c r="O10" s="45">
        <f t="shared" si="5"/>
        <v>0.9571428571428572</v>
      </c>
      <c r="P10" s="46">
        <f t="shared" si="6"/>
        <v>0.9924528301886792</v>
      </c>
      <c r="Q10" s="47"/>
      <c r="R10" s="11"/>
      <c r="S10" s="128" t="s">
        <v>14</v>
      </c>
      <c r="T10" s="129" t="s">
        <v>14</v>
      </c>
      <c r="U10" s="5"/>
      <c r="V10" s="5"/>
      <c r="W10" s="5"/>
      <c r="X10" s="82"/>
      <c r="Y10" s="11"/>
      <c r="Z10" s="12">
        <v>7</v>
      </c>
      <c r="AA10" s="12">
        <v>1014521</v>
      </c>
      <c r="AB10" s="93">
        <v>80</v>
      </c>
      <c r="AC10" s="131">
        <v>5</v>
      </c>
      <c r="AD10" s="131">
        <v>4</v>
      </c>
      <c r="AE10" s="131">
        <v>5</v>
      </c>
      <c r="AF10" s="131">
        <v>4</v>
      </c>
      <c r="AG10" s="131">
        <v>4</v>
      </c>
      <c r="AH10" s="131">
        <v>3.5</v>
      </c>
      <c r="AI10" s="131">
        <v>8</v>
      </c>
      <c r="AJ10" s="131">
        <v>8</v>
      </c>
      <c r="AK10" s="131">
        <v>8</v>
      </c>
      <c r="AL10" s="131">
        <v>6</v>
      </c>
      <c r="AM10" s="131">
        <v>6</v>
      </c>
      <c r="AN10" s="131">
        <v>5</v>
      </c>
      <c r="AO10" s="131">
        <v>5</v>
      </c>
      <c r="AP10" s="131">
        <v>5</v>
      </c>
      <c r="AQ10" s="131">
        <v>5</v>
      </c>
      <c r="AR10" s="131"/>
      <c r="AT10" s="37">
        <f t="shared" si="7"/>
        <v>0.8972222222222223</v>
      </c>
      <c r="AU10" s="12"/>
      <c r="AV10" s="107">
        <v>50</v>
      </c>
      <c r="AW10" s="93">
        <v>50</v>
      </c>
      <c r="AX10" s="107">
        <v>50</v>
      </c>
      <c r="AY10" s="121">
        <v>35</v>
      </c>
      <c r="AZ10" s="12">
        <v>50</v>
      </c>
      <c r="BA10" s="133">
        <v>50</v>
      </c>
      <c r="BB10" s="133">
        <v>50</v>
      </c>
      <c r="BC10" s="12"/>
      <c r="BD10" s="38">
        <f t="shared" si="8"/>
        <v>0.9571428571428572</v>
      </c>
      <c r="BE10"/>
      <c r="BF10"/>
      <c r="BG10" s="124">
        <v>100</v>
      </c>
      <c r="BH10" s="124">
        <v>20</v>
      </c>
      <c r="BI10" s="50">
        <v>20</v>
      </c>
      <c r="BJ10" s="50">
        <v>100</v>
      </c>
      <c r="BK10" s="50">
        <v>100</v>
      </c>
      <c r="BL10" s="50">
        <v>20</v>
      </c>
      <c r="BM10" s="127">
        <v>14</v>
      </c>
      <c r="BN10">
        <v>20</v>
      </c>
      <c r="BO10">
        <v>100</v>
      </c>
      <c r="BP10" s="1">
        <v>20</v>
      </c>
      <c r="BQ10" s="12">
        <v>50</v>
      </c>
      <c r="BR10" s="133">
        <v>20</v>
      </c>
      <c r="BS10" s="133">
        <v>98</v>
      </c>
      <c r="BT10" s="133">
        <v>100</v>
      </c>
      <c r="BU10" s="133">
        <v>50</v>
      </c>
      <c r="BV10" s="133">
        <v>100</v>
      </c>
      <c r="BW10" s="133">
        <v>20</v>
      </c>
      <c r="BX10" s="133">
        <v>100</v>
      </c>
      <c r="BY10" s="12"/>
      <c r="BZ10" s="12"/>
      <c r="CA10" s="39">
        <f t="shared" si="9"/>
        <v>0.9924528301886792</v>
      </c>
      <c r="CB10"/>
      <c r="CE10" s="47"/>
      <c r="CG10" s="12"/>
      <c r="CH10" s="12"/>
      <c r="CI10" s="11"/>
      <c r="CJ10" s="47"/>
      <c r="CK10" s="49"/>
      <c r="CL10" s="47">
        <f>CF10/100</f>
        <v>0</v>
      </c>
      <c r="CM10"/>
    </row>
    <row r="11" spans="1:91" s="7" customFormat="1" ht="12.75">
      <c r="A11" s="50">
        <v>8</v>
      </c>
      <c r="B11" s="12">
        <v>1014556</v>
      </c>
      <c r="C11" s="37">
        <f t="shared" si="1"/>
        <v>0.3466666666666667</v>
      </c>
      <c r="D11" s="38">
        <f t="shared" si="2"/>
        <v>0.325</v>
      </c>
      <c r="E11" s="39">
        <f t="shared" si="3"/>
        <v>0.25</v>
      </c>
      <c r="F11" s="40"/>
      <c r="G11" s="41">
        <f t="shared" si="0"/>
        <v>0.9216666666666666</v>
      </c>
      <c r="H11" s="11"/>
      <c r="I11" s="42"/>
      <c r="J11" s="43"/>
      <c r="K11"/>
      <c r="L11" s="94"/>
      <c r="M11" s="11"/>
      <c r="N11" s="44">
        <f t="shared" si="4"/>
        <v>0.8666666666666667</v>
      </c>
      <c r="O11" s="45">
        <f t="shared" si="5"/>
        <v>0.9285714285714286</v>
      </c>
      <c r="P11" s="46">
        <f t="shared" si="6"/>
        <v>1</v>
      </c>
      <c r="Q11" s="47"/>
      <c r="R11" s="11"/>
      <c r="S11" s="113">
        <v>150</v>
      </c>
      <c r="T11" s="50">
        <v>170</v>
      </c>
      <c r="U11" s="5"/>
      <c r="V11" s="5"/>
      <c r="W11" s="5"/>
      <c r="X11" s="82"/>
      <c r="Y11" s="11"/>
      <c r="Z11" s="12">
        <v>8</v>
      </c>
      <c r="AA11" s="12">
        <v>1014556</v>
      </c>
      <c r="AB11" s="93">
        <v>80</v>
      </c>
      <c r="AC11" s="131">
        <v>5</v>
      </c>
      <c r="AD11" s="131">
        <v>4.5</v>
      </c>
      <c r="AE11" s="131">
        <v>5</v>
      </c>
      <c r="AF11" s="131">
        <v>4</v>
      </c>
      <c r="AG11" s="131">
        <v>3.5</v>
      </c>
      <c r="AH11" s="131">
        <v>4</v>
      </c>
      <c r="AI11" s="131">
        <v>8</v>
      </c>
      <c r="AJ11" s="131">
        <v>8</v>
      </c>
      <c r="AK11" s="131">
        <v>6</v>
      </c>
      <c r="AL11" s="131">
        <v>4</v>
      </c>
      <c r="AM11" s="131">
        <v>4</v>
      </c>
      <c r="AN11" s="131">
        <v>5</v>
      </c>
      <c r="AO11" s="131">
        <v>5</v>
      </c>
      <c r="AP11" s="131">
        <v>5</v>
      </c>
      <c r="AQ11" s="131">
        <v>5</v>
      </c>
      <c r="AR11" s="131"/>
      <c r="AT11" s="37">
        <f t="shared" si="7"/>
        <v>0.8666666666666667</v>
      </c>
      <c r="AU11" s="12"/>
      <c r="AV11" s="107">
        <v>40</v>
      </c>
      <c r="AW11" s="107">
        <v>50</v>
      </c>
      <c r="AX11" s="107">
        <v>50</v>
      </c>
      <c r="AY11">
        <v>35</v>
      </c>
      <c r="AZ11" s="12">
        <v>50</v>
      </c>
      <c r="BA11" s="133">
        <v>50</v>
      </c>
      <c r="BB11" s="133">
        <v>50</v>
      </c>
      <c r="BC11" s="12"/>
      <c r="BD11" s="38">
        <f t="shared" si="8"/>
        <v>0.9285714285714286</v>
      </c>
      <c r="BE11"/>
      <c r="BF11"/>
      <c r="BG11" s="124">
        <v>100</v>
      </c>
      <c r="BH11" s="124">
        <v>20</v>
      </c>
      <c r="BI11" s="50">
        <v>20</v>
      </c>
      <c r="BJ11" s="50">
        <v>100</v>
      </c>
      <c r="BK11" s="50">
        <v>100</v>
      </c>
      <c r="BL11" s="50">
        <v>20</v>
      </c>
      <c r="BM11" s="12">
        <v>20</v>
      </c>
      <c r="BN11" s="7">
        <v>20</v>
      </c>
      <c r="BO11" s="7">
        <v>100</v>
      </c>
      <c r="BP11" s="1">
        <v>20</v>
      </c>
      <c r="BQ11" s="12">
        <v>50</v>
      </c>
      <c r="BR11" s="133">
        <v>20</v>
      </c>
      <c r="BS11" s="133">
        <v>100</v>
      </c>
      <c r="BT11" s="133">
        <v>100</v>
      </c>
      <c r="BU11" s="133">
        <v>50</v>
      </c>
      <c r="BV11" s="133">
        <v>100</v>
      </c>
      <c r="BW11" s="133">
        <v>20</v>
      </c>
      <c r="BX11" s="133">
        <v>100</v>
      </c>
      <c r="BY11" s="12"/>
      <c r="BZ11" s="12"/>
      <c r="CA11" s="39">
        <f t="shared" si="9"/>
        <v>1</v>
      </c>
      <c r="CB11"/>
      <c r="CE11" s="47"/>
      <c r="CG11" s="12"/>
      <c r="CH11" s="12"/>
      <c r="CI11" s="11"/>
      <c r="CJ11" s="47"/>
      <c r="CK11" s="49"/>
      <c r="CL11" s="47">
        <f>CF11/100</f>
        <v>0</v>
      </c>
      <c r="CM11"/>
    </row>
    <row r="12" spans="1:91" s="7" customFormat="1" ht="12.75">
      <c r="A12" s="142">
        <v>9</v>
      </c>
      <c r="B12" s="12">
        <v>1013780</v>
      </c>
      <c r="C12" s="37">
        <f t="shared" si="1"/>
        <v>0.3468888888888889</v>
      </c>
      <c r="D12" s="38">
        <f t="shared" si="2"/>
        <v>0.335</v>
      </c>
      <c r="E12" s="39">
        <f t="shared" si="3"/>
        <v>0.2429245283018868</v>
      </c>
      <c r="F12" s="40"/>
      <c r="G12" s="41">
        <f t="shared" si="0"/>
        <v>0.9248134171907758</v>
      </c>
      <c r="H12" s="11"/>
      <c r="I12" s="42"/>
      <c r="J12" s="43"/>
      <c r="K12"/>
      <c r="L12" s="94"/>
      <c r="M12" s="11"/>
      <c r="N12" s="44">
        <f t="shared" si="4"/>
        <v>0.8672222222222222</v>
      </c>
      <c r="O12" s="45">
        <f t="shared" si="5"/>
        <v>0.9571428571428572</v>
      </c>
      <c r="P12" s="46">
        <f t="shared" si="6"/>
        <v>0.9716981132075472</v>
      </c>
      <c r="Q12" s="47"/>
      <c r="R12" s="11"/>
      <c r="S12" s="113">
        <v>200</v>
      </c>
      <c r="T12" s="50">
        <v>250</v>
      </c>
      <c r="U12" s="5"/>
      <c r="V12" s="5"/>
      <c r="W12" s="5"/>
      <c r="X12" s="82"/>
      <c r="Y12" s="11"/>
      <c r="Z12" s="12">
        <v>9</v>
      </c>
      <c r="AA12" s="12">
        <v>1013780</v>
      </c>
      <c r="AB12" s="93">
        <v>90</v>
      </c>
      <c r="AC12" s="131">
        <v>5</v>
      </c>
      <c r="AD12" s="131">
        <v>0</v>
      </c>
      <c r="AE12" s="131">
        <v>4</v>
      </c>
      <c r="AF12" s="131">
        <v>3</v>
      </c>
      <c r="AG12" s="131">
        <v>3</v>
      </c>
      <c r="AH12" s="131">
        <v>4.1</v>
      </c>
      <c r="AI12" s="131">
        <v>8</v>
      </c>
      <c r="AJ12" s="131">
        <v>8</v>
      </c>
      <c r="AK12" s="131">
        <v>7</v>
      </c>
      <c r="AL12" s="107">
        <v>4</v>
      </c>
      <c r="AM12" s="107">
        <v>4</v>
      </c>
      <c r="AN12" s="131">
        <v>4</v>
      </c>
      <c r="AO12" s="131">
        <v>4</v>
      </c>
      <c r="AP12" s="131">
        <v>4</v>
      </c>
      <c r="AQ12" s="131">
        <v>4</v>
      </c>
      <c r="AR12" s="131"/>
      <c r="AS12" s="14"/>
      <c r="AT12" s="37">
        <f t="shared" si="7"/>
        <v>0.8672222222222222</v>
      </c>
      <c r="AU12" s="12"/>
      <c r="AV12" s="107">
        <v>50</v>
      </c>
      <c r="AW12" s="107">
        <v>50</v>
      </c>
      <c r="AX12" s="107">
        <v>50</v>
      </c>
      <c r="AY12">
        <v>45</v>
      </c>
      <c r="AZ12" s="12">
        <v>40</v>
      </c>
      <c r="BA12" s="133">
        <v>50</v>
      </c>
      <c r="BB12" s="133">
        <v>50</v>
      </c>
      <c r="BC12" s="12"/>
      <c r="BD12" s="38">
        <f t="shared" si="8"/>
        <v>0.9571428571428572</v>
      </c>
      <c r="BE12"/>
      <c r="BF12"/>
      <c r="BG12" s="124">
        <v>70</v>
      </c>
      <c r="BH12" s="124">
        <v>20</v>
      </c>
      <c r="BI12" s="50">
        <v>20</v>
      </c>
      <c r="BJ12" s="50">
        <v>100</v>
      </c>
      <c r="BK12" s="124">
        <v>100</v>
      </c>
      <c r="BL12" s="50">
        <v>20</v>
      </c>
      <c r="BM12" s="12">
        <v>20</v>
      </c>
      <c r="BN12" s="14">
        <v>20</v>
      </c>
      <c r="BO12" s="14">
        <v>100</v>
      </c>
      <c r="BP12" s="1">
        <v>20</v>
      </c>
      <c r="BQ12" s="12">
        <v>50</v>
      </c>
      <c r="BR12" s="133">
        <v>20</v>
      </c>
      <c r="BS12" s="133">
        <v>100</v>
      </c>
      <c r="BT12" s="133">
        <v>100</v>
      </c>
      <c r="BU12" s="133">
        <v>50</v>
      </c>
      <c r="BV12" s="133">
        <v>100</v>
      </c>
      <c r="BW12" s="133">
        <v>20</v>
      </c>
      <c r="BX12" s="133">
        <v>100</v>
      </c>
      <c r="BY12" s="12"/>
      <c r="BZ12" s="12"/>
      <c r="CA12" s="39">
        <f t="shared" si="9"/>
        <v>0.9716981132075472</v>
      </c>
      <c r="CB12"/>
      <c r="CE12" s="47"/>
      <c r="CF12" s="14"/>
      <c r="CG12" s="12"/>
      <c r="CH12" s="12"/>
      <c r="CI12" s="11"/>
      <c r="CJ12" s="47"/>
      <c r="CK12" s="49"/>
      <c r="CL12" s="47">
        <f>CF12/100</f>
        <v>0</v>
      </c>
      <c r="CM12"/>
    </row>
    <row r="13" spans="1:91" s="7" customFormat="1" ht="12.75">
      <c r="A13" s="142">
        <v>10</v>
      </c>
      <c r="B13" s="12">
        <v>1042332</v>
      </c>
      <c r="C13" s="37">
        <f t="shared" si="1"/>
        <v>0.32333333333333336</v>
      </c>
      <c r="D13" s="38">
        <f t="shared" si="2"/>
        <v>0.33799999999999997</v>
      </c>
      <c r="E13" s="39">
        <f t="shared" si="3"/>
        <v>0.24646226415094338</v>
      </c>
      <c r="F13" s="40"/>
      <c r="G13" s="41">
        <f t="shared" si="0"/>
        <v>0.9077955974842767</v>
      </c>
      <c r="H13" s="11"/>
      <c r="I13" s="42"/>
      <c r="J13" s="43"/>
      <c r="K13"/>
      <c r="L13" s="94"/>
      <c r="M13" s="11"/>
      <c r="N13" s="44">
        <f t="shared" si="4"/>
        <v>0.8083333333333333</v>
      </c>
      <c r="O13" s="45">
        <f t="shared" si="5"/>
        <v>0.9657142857142857</v>
      </c>
      <c r="P13" s="46">
        <f t="shared" si="6"/>
        <v>0.9858490566037735</v>
      </c>
      <c r="Q13" s="47"/>
      <c r="R13" s="11"/>
      <c r="S13" s="113">
        <v>100</v>
      </c>
      <c r="T13" s="50">
        <v>210</v>
      </c>
      <c r="U13" s="5"/>
      <c r="V13" s="5"/>
      <c r="W13" s="5"/>
      <c r="X13" s="82"/>
      <c r="Y13" s="11"/>
      <c r="Z13" s="12">
        <v>10</v>
      </c>
      <c r="AA13" s="12">
        <v>1042332</v>
      </c>
      <c r="AB13">
        <v>73</v>
      </c>
      <c r="AC13" s="131">
        <v>5</v>
      </c>
      <c r="AD13" s="131">
        <v>3.5</v>
      </c>
      <c r="AE13" s="131">
        <v>3</v>
      </c>
      <c r="AF13" s="131">
        <v>4</v>
      </c>
      <c r="AG13" s="131">
        <v>4</v>
      </c>
      <c r="AH13" s="131">
        <v>4</v>
      </c>
      <c r="AI13" s="131">
        <v>7</v>
      </c>
      <c r="AJ13" s="131">
        <v>7</v>
      </c>
      <c r="AK13" s="131">
        <v>9</v>
      </c>
      <c r="AL13" s="131">
        <v>6</v>
      </c>
      <c r="AM13" s="131">
        <v>6</v>
      </c>
      <c r="AN13" s="131">
        <v>3.5</v>
      </c>
      <c r="AO13" s="131">
        <v>3.5</v>
      </c>
      <c r="AP13" s="131">
        <v>3.5</v>
      </c>
      <c r="AQ13" s="131">
        <v>3.5</v>
      </c>
      <c r="AR13" s="131"/>
      <c r="AS13" s="48"/>
      <c r="AT13" s="37">
        <f t="shared" si="7"/>
        <v>0.8083333333333333</v>
      </c>
      <c r="AU13" s="12"/>
      <c r="AV13" s="107">
        <v>50</v>
      </c>
      <c r="AW13" s="107">
        <v>50</v>
      </c>
      <c r="AX13" s="107">
        <v>50</v>
      </c>
      <c r="AY13">
        <v>50</v>
      </c>
      <c r="AZ13" s="12">
        <v>48</v>
      </c>
      <c r="BA13" s="133">
        <v>40</v>
      </c>
      <c r="BB13" s="133">
        <v>50</v>
      </c>
      <c r="BC13" s="12"/>
      <c r="BD13" s="38">
        <f t="shared" si="8"/>
        <v>0.9657142857142857</v>
      </c>
      <c r="BE13"/>
      <c r="BF13"/>
      <c r="BG13" s="124">
        <v>100</v>
      </c>
      <c r="BH13" s="124">
        <v>20</v>
      </c>
      <c r="BI13" s="50">
        <v>20</v>
      </c>
      <c r="BJ13" s="50">
        <v>100</v>
      </c>
      <c r="BK13" s="50">
        <v>100</v>
      </c>
      <c r="BL13" s="50">
        <v>20</v>
      </c>
      <c r="BM13" s="12">
        <v>20</v>
      </c>
      <c r="BN13" s="7">
        <v>20</v>
      </c>
      <c r="BO13" s="7">
        <v>100</v>
      </c>
      <c r="BP13" s="1">
        <v>20</v>
      </c>
      <c r="BQ13" s="12">
        <v>50</v>
      </c>
      <c r="BR13" s="133">
        <v>20</v>
      </c>
      <c r="BS13" s="133">
        <v>95</v>
      </c>
      <c r="BT13" s="133">
        <v>90</v>
      </c>
      <c r="BU13" s="133">
        <v>50</v>
      </c>
      <c r="BV13" s="133">
        <v>100</v>
      </c>
      <c r="BW13" s="133">
        <v>20</v>
      </c>
      <c r="BX13" s="133">
        <v>100</v>
      </c>
      <c r="BY13" s="12"/>
      <c r="BZ13" s="12"/>
      <c r="CA13" s="39">
        <f t="shared" si="9"/>
        <v>0.9858490566037735</v>
      </c>
      <c r="CB13"/>
      <c r="CE13" s="47"/>
      <c r="CF13" s="48"/>
      <c r="CG13" s="12"/>
      <c r="CH13" s="12"/>
      <c r="CI13" s="11"/>
      <c r="CJ13" s="47"/>
      <c r="CK13" s="49"/>
      <c r="CL13" s="47">
        <f>CF13/100</f>
        <v>0</v>
      </c>
      <c r="CM13"/>
    </row>
    <row r="14" spans="1:91" s="7" customFormat="1" ht="12.75">
      <c r="A14" s="142">
        <v>11</v>
      </c>
      <c r="B14" s="12">
        <v>1014310</v>
      </c>
      <c r="C14" s="37">
        <f t="shared" si="1"/>
        <v>0.31444444444444447</v>
      </c>
      <c r="D14" s="38">
        <f t="shared" si="2"/>
        <v>0.33999999999999997</v>
      </c>
      <c r="E14" s="39">
        <f t="shared" si="3"/>
        <v>0.24764150943396226</v>
      </c>
      <c r="F14" s="40"/>
      <c r="G14" s="41">
        <f t="shared" si="0"/>
        <v>0.9020859538784066</v>
      </c>
      <c r="H14" s="11"/>
      <c r="I14" s="42"/>
      <c r="J14" s="43"/>
      <c r="K14"/>
      <c r="L14" s="94"/>
      <c r="M14" s="11"/>
      <c r="N14" s="44">
        <f t="shared" si="4"/>
        <v>0.7861111111111111</v>
      </c>
      <c r="O14" s="45">
        <f t="shared" si="5"/>
        <v>0.9714285714285714</v>
      </c>
      <c r="P14" s="46">
        <f t="shared" si="6"/>
        <v>0.9905660377358491</v>
      </c>
      <c r="Q14" s="47"/>
      <c r="R14" s="11"/>
      <c r="S14" s="113">
        <v>100</v>
      </c>
      <c r="T14" s="50">
        <v>130</v>
      </c>
      <c r="U14" s="5"/>
      <c r="V14" s="5"/>
      <c r="W14" s="5"/>
      <c r="X14" s="82"/>
      <c r="Y14" s="11"/>
      <c r="Z14" s="12">
        <v>11</v>
      </c>
      <c r="AA14" s="12">
        <v>1014310</v>
      </c>
      <c r="AB14" s="93">
        <v>77</v>
      </c>
      <c r="AC14" s="131">
        <v>5</v>
      </c>
      <c r="AD14" s="131">
        <v>0</v>
      </c>
      <c r="AE14" s="131">
        <v>1</v>
      </c>
      <c r="AF14" s="131">
        <v>3</v>
      </c>
      <c r="AG14" s="131">
        <v>3.5</v>
      </c>
      <c r="AH14" s="131">
        <v>3</v>
      </c>
      <c r="AI14" s="131">
        <v>7</v>
      </c>
      <c r="AJ14" s="131">
        <v>7</v>
      </c>
      <c r="AK14" s="131">
        <v>9</v>
      </c>
      <c r="AL14" s="131">
        <v>4</v>
      </c>
      <c r="AM14" s="131">
        <v>4</v>
      </c>
      <c r="AN14" s="131">
        <v>4.5</v>
      </c>
      <c r="AO14" s="131">
        <v>4.5</v>
      </c>
      <c r="AP14" s="131">
        <v>4.5</v>
      </c>
      <c r="AQ14" s="131">
        <v>4.5</v>
      </c>
      <c r="AR14" s="131"/>
      <c r="AT14" s="37">
        <f t="shared" si="7"/>
        <v>0.7861111111111111</v>
      </c>
      <c r="AU14" s="12"/>
      <c r="AV14" s="107">
        <v>40</v>
      </c>
      <c r="AW14" s="93">
        <v>50</v>
      </c>
      <c r="AX14" s="107">
        <v>50</v>
      </c>
      <c r="AY14" s="107">
        <v>50</v>
      </c>
      <c r="AZ14" s="12">
        <v>50</v>
      </c>
      <c r="BA14" s="133">
        <v>50</v>
      </c>
      <c r="BB14" s="133">
        <v>50</v>
      </c>
      <c r="BC14" s="12"/>
      <c r="BD14" s="38">
        <f t="shared" si="8"/>
        <v>0.9714285714285714</v>
      </c>
      <c r="BE14"/>
      <c r="BF14"/>
      <c r="BG14" s="124">
        <v>90</v>
      </c>
      <c r="BH14" s="124">
        <v>20</v>
      </c>
      <c r="BI14" s="50">
        <v>20</v>
      </c>
      <c r="BJ14" s="50">
        <v>100</v>
      </c>
      <c r="BK14" s="50">
        <v>100</v>
      </c>
      <c r="BL14" s="50">
        <v>20</v>
      </c>
      <c r="BM14" s="50">
        <v>20</v>
      </c>
      <c r="BN14" s="7">
        <v>20</v>
      </c>
      <c r="BO14" s="7">
        <v>100</v>
      </c>
      <c r="BP14" s="1">
        <v>20</v>
      </c>
      <c r="BQ14" s="12">
        <v>50</v>
      </c>
      <c r="BR14" s="133">
        <v>20</v>
      </c>
      <c r="BS14" s="133">
        <v>100</v>
      </c>
      <c r="BT14" s="133">
        <v>100</v>
      </c>
      <c r="BU14" s="133">
        <v>50</v>
      </c>
      <c r="BV14" s="133">
        <v>100</v>
      </c>
      <c r="BW14" s="133">
        <v>20</v>
      </c>
      <c r="BX14" s="133">
        <v>100</v>
      </c>
      <c r="BY14" s="12"/>
      <c r="BZ14" s="12"/>
      <c r="CA14" s="39">
        <f t="shared" si="9"/>
        <v>0.9905660377358491</v>
      </c>
      <c r="CB14"/>
      <c r="CE14" s="47"/>
      <c r="CG14" s="12"/>
      <c r="CH14" s="12"/>
      <c r="CI14" s="11"/>
      <c r="CJ14" s="47"/>
      <c r="CK14" s="49"/>
      <c r="CL14" s="47">
        <f>CF14/100</f>
        <v>0</v>
      </c>
      <c r="CM14"/>
    </row>
    <row r="15" spans="1:91" s="7" customFormat="1" ht="12.75">
      <c r="A15" s="50">
        <v>12</v>
      </c>
      <c r="B15" s="12">
        <v>1044457</v>
      </c>
      <c r="C15" s="37">
        <f t="shared" si="1"/>
        <v>0.3116666666666667</v>
      </c>
      <c r="D15" s="38">
        <f t="shared" si="2"/>
        <v>0.335</v>
      </c>
      <c r="E15" s="39">
        <f t="shared" si="3"/>
        <v>0.2429245283018868</v>
      </c>
      <c r="F15" s="40"/>
      <c r="G15" s="41">
        <f t="shared" si="0"/>
        <v>0.8895911949685535</v>
      </c>
      <c r="H15" s="11"/>
      <c r="I15" s="42"/>
      <c r="J15" s="43"/>
      <c r="K15"/>
      <c r="M15" s="11"/>
      <c r="N15" s="44">
        <f t="shared" si="4"/>
        <v>0.7791666666666667</v>
      </c>
      <c r="O15" s="45">
        <f t="shared" si="5"/>
        <v>0.9571428571428572</v>
      </c>
      <c r="P15" s="46">
        <f t="shared" si="6"/>
        <v>0.9716981132075472</v>
      </c>
      <c r="Q15" s="47"/>
      <c r="R15" s="11"/>
      <c r="S15" s="113">
        <v>50</v>
      </c>
      <c r="T15" s="50">
        <v>219</v>
      </c>
      <c r="U15" s="5"/>
      <c r="V15" s="5"/>
      <c r="W15" s="5"/>
      <c r="X15" s="82"/>
      <c r="Y15" s="11"/>
      <c r="Z15" s="12">
        <v>12</v>
      </c>
      <c r="AA15" s="12">
        <v>1044457</v>
      </c>
      <c r="AB15">
        <v>75</v>
      </c>
      <c r="AC15" s="131">
        <v>5</v>
      </c>
      <c r="AD15" s="131">
        <v>4.25</v>
      </c>
      <c r="AE15" s="131">
        <v>4</v>
      </c>
      <c r="AF15" s="131">
        <v>4</v>
      </c>
      <c r="AG15" s="107" t="s">
        <v>14</v>
      </c>
      <c r="AH15" s="107" t="s">
        <v>62</v>
      </c>
      <c r="AI15" s="131">
        <v>7</v>
      </c>
      <c r="AJ15" s="131">
        <v>7</v>
      </c>
      <c r="AK15" s="131">
        <v>10</v>
      </c>
      <c r="AL15" s="131">
        <v>4</v>
      </c>
      <c r="AM15" s="131">
        <v>4</v>
      </c>
      <c r="AN15" s="131">
        <v>4</v>
      </c>
      <c r="AO15" s="131">
        <v>4</v>
      </c>
      <c r="AP15" s="131">
        <v>4</v>
      </c>
      <c r="AQ15" s="131">
        <v>4</v>
      </c>
      <c r="AR15" s="131"/>
      <c r="AT15" s="37">
        <f t="shared" si="7"/>
        <v>0.7791666666666667</v>
      </c>
      <c r="AU15" s="12"/>
      <c r="AV15" s="107">
        <v>35</v>
      </c>
      <c r="AW15" s="93">
        <v>50</v>
      </c>
      <c r="AX15" s="93">
        <v>50</v>
      </c>
      <c r="AY15" s="107">
        <v>50</v>
      </c>
      <c r="AZ15" s="12">
        <v>50</v>
      </c>
      <c r="BA15" s="133">
        <v>50</v>
      </c>
      <c r="BB15" s="133">
        <v>50</v>
      </c>
      <c r="BC15" s="12"/>
      <c r="BD15" s="38">
        <f t="shared" si="8"/>
        <v>0.9571428571428572</v>
      </c>
      <c r="BE15"/>
      <c r="BF15"/>
      <c r="BG15" s="124">
        <v>70</v>
      </c>
      <c r="BH15" s="124">
        <v>20</v>
      </c>
      <c r="BI15" s="124">
        <v>20</v>
      </c>
      <c r="BJ15" s="124">
        <v>100</v>
      </c>
      <c r="BK15" s="124">
        <v>100</v>
      </c>
      <c r="BL15" s="124">
        <v>20</v>
      </c>
      <c r="BM15" s="50">
        <v>20</v>
      </c>
      <c r="BN15" s="7">
        <v>20</v>
      </c>
      <c r="BO15" s="7">
        <v>100</v>
      </c>
      <c r="BP15" s="1">
        <v>20</v>
      </c>
      <c r="BQ15" s="12">
        <v>50</v>
      </c>
      <c r="BR15" s="133">
        <v>20</v>
      </c>
      <c r="BS15" s="133">
        <v>100</v>
      </c>
      <c r="BT15" s="133">
        <v>100</v>
      </c>
      <c r="BU15" s="133">
        <v>50</v>
      </c>
      <c r="BV15" s="133">
        <v>100</v>
      </c>
      <c r="BW15" s="133">
        <v>20</v>
      </c>
      <c r="BX15" s="133">
        <v>100</v>
      </c>
      <c r="BY15" s="12"/>
      <c r="BZ15" s="12"/>
      <c r="CA15" s="39">
        <f t="shared" si="9"/>
        <v>0.9716981132075472</v>
      </c>
      <c r="CB15"/>
      <c r="CE15" s="47"/>
      <c r="CG15" s="12"/>
      <c r="CH15" s="12"/>
      <c r="CI15" s="11"/>
      <c r="CJ15" s="47"/>
      <c r="CK15" s="49"/>
      <c r="CL15" s="47"/>
      <c r="CM15"/>
    </row>
    <row r="16" spans="1:91" s="7" customFormat="1" ht="12.75">
      <c r="A16" s="142">
        <v>13</v>
      </c>
      <c r="B16" s="12">
        <v>1031767</v>
      </c>
      <c r="C16" s="37">
        <f t="shared" si="1"/>
        <v>0.33611111111111114</v>
      </c>
      <c r="D16" s="38">
        <f t="shared" si="2"/>
        <v>0.30999999999999994</v>
      </c>
      <c r="E16" s="39">
        <f t="shared" si="3"/>
        <v>0.2320754716981132</v>
      </c>
      <c r="F16" s="40"/>
      <c r="G16" s="41">
        <f t="shared" si="0"/>
        <v>0.8781865828092243</v>
      </c>
      <c r="H16" s="11"/>
      <c r="I16" s="42"/>
      <c r="J16" s="43"/>
      <c r="K16"/>
      <c r="M16" s="11"/>
      <c r="N16" s="44">
        <f t="shared" si="4"/>
        <v>0.8402777777777778</v>
      </c>
      <c r="O16" s="45">
        <f t="shared" si="5"/>
        <v>0.8857142857142857</v>
      </c>
      <c r="P16" s="46">
        <f t="shared" si="6"/>
        <v>0.9283018867924528</v>
      </c>
      <c r="Q16" s="47"/>
      <c r="R16" s="11"/>
      <c r="S16" s="113">
        <v>90</v>
      </c>
      <c r="T16" s="50">
        <v>140</v>
      </c>
      <c r="U16" s="5"/>
      <c r="V16" s="5"/>
      <c r="W16" s="5"/>
      <c r="X16" s="82"/>
      <c r="Y16" s="11"/>
      <c r="Z16" s="12">
        <v>13</v>
      </c>
      <c r="AA16" s="12">
        <v>1031767</v>
      </c>
      <c r="AB16">
        <v>98</v>
      </c>
      <c r="AC16" s="131"/>
      <c r="AD16" s="131">
        <v>0</v>
      </c>
      <c r="AE16" s="131">
        <v>0.25</v>
      </c>
      <c r="AF16" s="131">
        <v>1</v>
      </c>
      <c r="AG16" s="131">
        <v>1</v>
      </c>
      <c r="AH16" s="131">
        <v>6</v>
      </c>
      <c r="AI16" s="131">
        <v>5.5</v>
      </c>
      <c r="AJ16" s="131">
        <v>5.5</v>
      </c>
      <c r="AK16" s="131">
        <v>5</v>
      </c>
      <c r="AL16" s="131">
        <v>4</v>
      </c>
      <c r="AM16" s="131">
        <v>4</v>
      </c>
      <c r="AN16" s="131">
        <v>4</v>
      </c>
      <c r="AO16" s="131">
        <v>4</v>
      </c>
      <c r="AP16" s="131">
        <v>4</v>
      </c>
      <c r="AQ16" s="131">
        <v>4</v>
      </c>
      <c r="AR16" s="131">
        <v>5</v>
      </c>
      <c r="AT16" s="37">
        <f t="shared" si="7"/>
        <v>0.8402777777777778</v>
      </c>
      <c r="AU16" s="12"/>
      <c r="AV16" s="107">
        <v>50</v>
      </c>
      <c r="AW16" s="93">
        <v>40</v>
      </c>
      <c r="AX16" s="93">
        <v>50</v>
      </c>
      <c r="AY16">
        <v>35</v>
      </c>
      <c r="AZ16" s="12">
        <v>50</v>
      </c>
      <c r="BA16" s="133">
        <v>50</v>
      </c>
      <c r="BB16" s="133">
        <v>35</v>
      </c>
      <c r="BC16" s="12"/>
      <c r="BD16" s="38">
        <f t="shared" si="8"/>
        <v>0.8857142857142857</v>
      </c>
      <c r="BE16"/>
      <c r="BF16"/>
      <c r="BG16" s="124">
        <v>50</v>
      </c>
      <c r="BH16" s="124">
        <v>20</v>
      </c>
      <c r="BI16" s="124">
        <v>20</v>
      </c>
      <c r="BJ16" s="50">
        <v>100</v>
      </c>
      <c r="BK16" s="124">
        <v>100</v>
      </c>
      <c r="BL16" s="124">
        <v>20</v>
      </c>
      <c r="BM16" s="12">
        <v>20</v>
      </c>
      <c r="BN16" s="7">
        <v>20</v>
      </c>
      <c r="BO16" s="7">
        <v>100</v>
      </c>
      <c r="BP16" s="1">
        <v>20</v>
      </c>
      <c r="BQ16" s="12">
        <v>50</v>
      </c>
      <c r="BR16" s="133">
        <v>20</v>
      </c>
      <c r="BS16" s="133">
        <v>90</v>
      </c>
      <c r="BT16" s="133">
        <v>94</v>
      </c>
      <c r="BU16" s="133">
        <v>40</v>
      </c>
      <c r="BV16" s="133">
        <v>100</v>
      </c>
      <c r="BW16" s="133">
        <v>20</v>
      </c>
      <c r="BX16" s="133">
        <v>100</v>
      </c>
      <c r="BY16" s="12"/>
      <c r="BZ16" s="12"/>
      <c r="CA16" s="39">
        <f t="shared" si="9"/>
        <v>0.9283018867924528</v>
      </c>
      <c r="CB16"/>
      <c r="CE16" s="47"/>
      <c r="CG16" s="12"/>
      <c r="CH16" s="12"/>
      <c r="CI16" s="11"/>
      <c r="CJ16" s="47"/>
      <c r="CK16" s="49"/>
      <c r="CL16" s="47"/>
      <c r="CM16"/>
    </row>
    <row r="17" spans="1:91" s="7" customFormat="1" ht="12.75">
      <c r="A17" s="142">
        <v>14</v>
      </c>
      <c r="B17" s="12">
        <v>1013603</v>
      </c>
      <c r="C17" s="37">
        <f t="shared" si="1"/>
        <v>0.3055555555555556</v>
      </c>
      <c r="D17" s="38">
        <f t="shared" si="2"/>
        <v>0.335</v>
      </c>
      <c r="E17" s="39">
        <f t="shared" si="3"/>
        <v>0.2400943396226415</v>
      </c>
      <c r="F17" s="40"/>
      <c r="G17" s="41">
        <f t="shared" si="0"/>
        <v>0.880649895178197</v>
      </c>
      <c r="H17" s="11"/>
      <c r="I17" s="42"/>
      <c r="J17" s="43"/>
      <c r="K17"/>
      <c r="L17" s="94"/>
      <c r="M17" s="11"/>
      <c r="N17" s="44">
        <f t="shared" si="4"/>
        <v>0.7638888888888888</v>
      </c>
      <c r="O17" s="45">
        <f t="shared" si="5"/>
        <v>0.9571428571428572</v>
      </c>
      <c r="P17" s="46">
        <f t="shared" si="6"/>
        <v>0.960377358490566</v>
      </c>
      <c r="Q17" s="47"/>
      <c r="R17" s="11"/>
      <c r="S17" s="113">
        <v>100</v>
      </c>
      <c r="T17" s="50">
        <v>205</v>
      </c>
      <c r="U17" s="5"/>
      <c r="V17" s="5"/>
      <c r="W17" s="5"/>
      <c r="X17" s="82"/>
      <c r="Y17" s="11"/>
      <c r="Z17" s="12">
        <v>14</v>
      </c>
      <c r="AA17" s="12">
        <v>1013603</v>
      </c>
      <c r="AB17">
        <v>75</v>
      </c>
      <c r="AC17" s="131"/>
      <c r="AD17" s="131">
        <v>6</v>
      </c>
      <c r="AE17" s="131">
        <v>6</v>
      </c>
      <c r="AF17" s="131">
        <v>4</v>
      </c>
      <c r="AG17" s="131">
        <v>4</v>
      </c>
      <c r="AH17" s="131">
        <v>4.5</v>
      </c>
      <c r="AI17" s="131">
        <v>6.5</v>
      </c>
      <c r="AJ17" s="131">
        <v>6.5</v>
      </c>
      <c r="AK17" s="131">
        <v>11</v>
      </c>
      <c r="AL17" s="131">
        <v>5</v>
      </c>
      <c r="AM17" s="131">
        <v>5</v>
      </c>
      <c r="AN17" s="131">
        <v>1</v>
      </c>
      <c r="AO17" s="131">
        <v>1</v>
      </c>
      <c r="AP17" s="131">
        <v>1</v>
      </c>
      <c r="AQ17" s="131">
        <v>1</v>
      </c>
      <c r="AR17" s="131"/>
      <c r="AT17" s="37">
        <f t="shared" si="7"/>
        <v>0.7638888888888888</v>
      </c>
      <c r="AU17" s="12"/>
      <c r="AV17" s="107">
        <v>40</v>
      </c>
      <c r="AW17" s="107">
        <v>50</v>
      </c>
      <c r="AX17" s="107">
        <v>50</v>
      </c>
      <c r="AY17" s="107">
        <v>50</v>
      </c>
      <c r="AZ17" s="12">
        <v>50</v>
      </c>
      <c r="BA17" s="11">
        <v>45</v>
      </c>
      <c r="BB17" s="133">
        <v>50</v>
      </c>
      <c r="BC17" s="12"/>
      <c r="BD17" s="38">
        <f t="shared" si="8"/>
        <v>0.9571428571428572</v>
      </c>
      <c r="BE17"/>
      <c r="BF17"/>
      <c r="BG17" s="124">
        <v>100</v>
      </c>
      <c r="BH17" s="124">
        <v>20</v>
      </c>
      <c r="BI17" s="50">
        <v>20</v>
      </c>
      <c r="BJ17" s="50">
        <v>100</v>
      </c>
      <c r="BK17" s="50">
        <v>100</v>
      </c>
      <c r="BL17" s="50">
        <v>20</v>
      </c>
      <c r="BM17" s="50">
        <v>20</v>
      </c>
      <c r="BN17">
        <v>20</v>
      </c>
      <c r="BO17">
        <v>100</v>
      </c>
      <c r="BP17" s="1">
        <v>20</v>
      </c>
      <c r="BQ17" s="12">
        <v>50</v>
      </c>
      <c r="BR17" s="11">
        <v>18</v>
      </c>
      <c r="BS17" s="11">
        <v>85</v>
      </c>
      <c r="BT17" s="11">
        <v>85</v>
      </c>
      <c r="BU17" s="11">
        <v>45</v>
      </c>
      <c r="BV17" s="133">
        <v>100</v>
      </c>
      <c r="BW17" s="133">
        <v>20</v>
      </c>
      <c r="BX17" s="133">
        <v>95</v>
      </c>
      <c r="BY17" s="12"/>
      <c r="BZ17" s="12"/>
      <c r="CA17" s="39">
        <f t="shared" si="9"/>
        <v>0.960377358490566</v>
      </c>
      <c r="CB17"/>
      <c r="CE17" s="47"/>
      <c r="CG17" s="12"/>
      <c r="CH17" s="12"/>
      <c r="CI17" s="11"/>
      <c r="CJ17" s="47"/>
      <c r="CK17" s="49"/>
      <c r="CL17" s="47">
        <f>CF17/100</f>
        <v>0</v>
      </c>
      <c r="CM17"/>
    </row>
    <row r="18" spans="1:91" s="7" customFormat="1" ht="12.75">
      <c r="A18" s="142">
        <v>15</v>
      </c>
      <c r="B18" s="12">
        <v>1027798</v>
      </c>
      <c r="C18" s="37">
        <f t="shared" si="1"/>
        <v>0.27999999999999997</v>
      </c>
      <c r="D18" s="38">
        <f t="shared" si="2"/>
        <v>0.35</v>
      </c>
      <c r="E18" s="39">
        <f t="shared" si="3"/>
        <v>0.24056603773584906</v>
      </c>
      <c r="F18" s="40"/>
      <c r="G18" s="41">
        <f t="shared" si="0"/>
        <v>0.870566037735849</v>
      </c>
      <c r="H18" s="11"/>
      <c r="I18" s="42"/>
      <c r="J18" s="43"/>
      <c r="K18"/>
      <c r="M18" s="11"/>
      <c r="N18" s="44">
        <f t="shared" si="4"/>
        <v>0.7</v>
      </c>
      <c r="O18" s="45">
        <f t="shared" si="5"/>
        <v>1</v>
      </c>
      <c r="P18" s="46">
        <f t="shared" si="6"/>
        <v>0.9622641509433962</v>
      </c>
      <c r="Q18" s="47"/>
      <c r="R18" s="11"/>
      <c r="S18" s="113">
        <v>50</v>
      </c>
      <c r="T18" s="50">
        <v>154</v>
      </c>
      <c r="U18" s="5"/>
      <c r="V18" s="5"/>
      <c r="W18" s="5"/>
      <c r="X18" s="82"/>
      <c r="Y18" s="11"/>
      <c r="Z18" s="12">
        <v>15</v>
      </c>
      <c r="AA18" s="12">
        <v>1027798</v>
      </c>
      <c r="AB18" s="93">
        <v>60</v>
      </c>
      <c r="AC18" s="131">
        <v>5</v>
      </c>
      <c r="AD18" s="131">
        <v>4</v>
      </c>
      <c r="AE18" s="131">
        <v>3</v>
      </c>
      <c r="AF18" s="131">
        <v>4</v>
      </c>
      <c r="AG18" s="131">
        <v>2</v>
      </c>
      <c r="AH18" s="131">
        <v>1</v>
      </c>
      <c r="AI18" s="131">
        <v>8</v>
      </c>
      <c r="AJ18" s="131">
        <v>8</v>
      </c>
      <c r="AK18" s="131">
        <v>7</v>
      </c>
      <c r="AL18" s="131">
        <v>4</v>
      </c>
      <c r="AM18" s="131">
        <v>4</v>
      </c>
      <c r="AN18" s="131">
        <v>4</v>
      </c>
      <c r="AO18" s="131">
        <v>4</v>
      </c>
      <c r="AP18" s="131">
        <v>4</v>
      </c>
      <c r="AQ18" s="131">
        <v>4</v>
      </c>
      <c r="AR18" s="131"/>
      <c r="AT18" s="37">
        <f t="shared" si="7"/>
        <v>0.7</v>
      </c>
      <c r="AU18" s="12"/>
      <c r="AV18" s="107">
        <v>50</v>
      </c>
      <c r="AW18" s="93">
        <v>50</v>
      </c>
      <c r="AX18" s="93">
        <v>50</v>
      </c>
      <c r="AY18" s="107">
        <v>50</v>
      </c>
      <c r="AZ18" s="12">
        <v>50</v>
      </c>
      <c r="BA18" s="133">
        <v>50</v>
      </c>
      <c r="BB18" s="133">
        <v>50</v>
      </c>
      <c r="BC18" s="12"/>
      <c r="BD18" s="38">
        <f t="shared" si="8"/>
        <v>1</v>
      </c>
      <c r="BE18"/>
      <c r="BF18"/>
      <c r="BG18" s="124">
        <v>100</v>
      </c>
      <c r="BH18" s="124">
        <v>20</v>
      </c>
      <c r="BI18" s="124">
        <v>20</v>
      </c>
      <c r="BJ18" s="50">
        <v>100</v>
      </c>
      <c r="BK18" s="50">
        <v>100</v>
      </c>
      <c r="BL18" s="124">
        <v>20</v>
      </c>
      <c r="BM18" s="50">
        <v>20</v>
      </c>
      <c r="BN18" s="7">
        <v>20</v>
      </c>
      <c r="BO18" s="7">
        <v>95</v>
      </c>
      <c r="BP18" s="1">
        <v>20</v>
      </c>
      <c r="BQ18" s="12">
        <v>35</v>
      </c>
      <c r="BR18" s="133">
        <v>20</v>
      </c>
      <c r="BS18" s="133">
        <v>100</v>
      </c>
      <c r="BT18" s="133">
        <v>100</v>
      </c>
      <c r="BU18" s="133">
        <v>50</v>
      </c>
      <c r="BV18" s="133">
        <v>90</v>
      </c>
      <c r="BW18" s="133">
        <v>20</v>
      </c>
      <c r="BX18" s="133">
        <v>90</v>
      </c>
      <c r="BY18" s="12"/>
      <c r="BZ18" s="12"/>
      <c r="CA18" s="39">
        <f t="shared" si="9"/>
        <v>0.9622641509433962</v>
      </c>
      <c r="CB18"/>
      <c r="CE18" s="47"/>
      <c r="CG18" s="12"/>
      <c r="CH18" s="12"/>
      <c r="CI18" s="11"/>
      <c r="CJ18" s="47"/>
      <c r="CK18" s="49"/>
      <c r="CL18" s="47"/>
      <c r="CM18"/>
    </row>
    <row r="19" spans="1:91" s="7" customFormat="1" ht="12.75">
      <c r="A19" s="142">
        <v>16</v>
      </c>
      <c r="B19" s="12">
        <v>1042528</v>
      </c>
      <c r="C19" s="37">
        <f t="shared" si="1"/>
        <v>0.32666666666666666</v>
      </c>
      <c r="D19" s="38">
        <f t="shared" si="2"/>
        <v>0.325</v>
      </c>
      <c r="E19" s="39">
        <f t="shared" si="3"/>
        <v>0.2169811320754717</v>
      </c>
      <c r="F19" s="40"/>
      <c r="G19" s="41">
        <f t="shared" si="0"/>
        <v>0.8686477987421384</v>
      </c>
      <c r="H19" s="11"/>
      <c r="I19" s="42"/>
      <c r="J19" s="43"/>
      <c r="K19"/>
      <c r="M19" s="11"/>
      <c r="N19" s="44">
        <f t="shared" si="4"/>
        <v>0.8166666666666667</v>
      </c>
      <c r="O19" s="45">
        <f t="shared" si="5"/>
        <v>0.9285714285714286</v>
      </c>
      <c r="P19" s="46">
        <f t="shared" si="6"/>
        <v>0.8679245283018868</v>
      </c>
      <c r="Q19" s="47"/>
      <c r="R19" s="11"/>
      <c r="S19" s="113">
        <v>69</v>
      </c>
      <c r="T19" s="50">
        <v>115</v>
      </c>
      <c r="U19" s="5"/>
      <c r="V19" s="5"/>
      <c r="W19" s="5"/>
      <c r="X19" s="82"/>
      <c r="Y19" s="11"/>
      <c r="Z19" s="12">
        <v>16</v>
      </c>
      <c r="AA19" s="12">
        <v>1042528</v>
      </c>
      <c r="AB19" s="93">
        <v>80</v>
      </c>
      <c r="AC19" s="131">
        <v>5</v>
      </c>
      <c r="AD19" s="131">
        <v>6</v>
      </c>
      <c r="AE19" s="131">
        <v>4</v>
      </c>
      <c r="AF19" s="131">
        <v>4</v>
      </c>
      <c r="AG19" s="131">
        <v>3</v>
      </c>
      <c r="AH19" s="131">
        <v>2</v>
      </c>
      <c r="AI19" s="131">
        <v>5</v>
      </c>
      <c r="AJ19" s="131">
        <v>5</v>
      </c>
      <c r="AK19" s="131">
        <v>9</v>
      </c>
      <c r="AL19" s="131">
        <v>3</v>
      </c>
      <c r="AM19" s="131">
        <v>3</v>
      </c>
      <c r="AN19" s="131">
        <v>4.5</v>
      </c>
      <c r="AO19" s="131">
        <v>4.5</v>
      </c>
      <c r="AP19" s="131">
        <v>4.5</v>
      </c>
      <c r="AQ19" s="131">
        <v>4.5</v>
      </c>
      <c r="AR19" s="131"/>
      <c r="AT19" s="37">
        <f t="shared" si="7"/>
        <v>0.8166666666666667</v>
      </c>
      <c r="AU19" s="12"/>
      <c r="AV19" s="107">
        <v>35</v>
      </c>
      <c r="AW19" s="93">
        <v>50</v>
      </c>
      <c r="AX19" s="93">
        <v>40</v>
      </c>
      <c r="AY19" s="107">
        <v>50</v>
      </c>
      <c r="AZ19" s="12">
        <v>50</v>
      </c>
      <c r="BA19" s="133">
        <v>50</v>
      </c>
      <c r="BB19" s="133">
        <v>50</v>
      </c>
      <c r="BC19" s="12"/>
      <c r="BD19" s="38">
        <f t="shared" si="8"/>
        <v>0.9285714285714286</v>
      </c>
      <c r="BE19"/>
      <c r="BF19"/>
      <c r="BG19" s="124">
        <v>70</v>
      </c>
      <c r="BH19" s="124">
        <v>20</v>
      </c>
      <c r="BI19" s="124">
        <v>20</v>
      </c>
      <c r="BJ19" s="50">
        <v>100</v>
      </c>
      <c r="BK19" s="124">
        <v>0</v>
      </c>
      <c r="BL19" s="124">
        <v>20</v>
      </c>
      <c r="BM19" s="50">
        <v>20</v>
      </c>
      <c r="BN19">
        <v>20</v>
      </c>
      <c r="BO19">
        <v>100</v>
      </c>
      <c r="BP19" s="1">
        <v>20</v>
      </c>
      <c r="BQ19" s="12">
        <v>45</v>
      </c>
      <c r="BR19" s="133">
        <v>20</v>
      </c>
      <c r="BS19" s="133">
        <v>95</v>
      </c>
      <c r="BT19" s="133">
        <v>100</v>
      </c>
      <c r="BU19" s="133">
        <v>50</v>
      </c>
      <c r="BV19" s="133">
        <v>100</v>
      </c>
      <c r="BW19" s="133">
        <v>20</v>
      </c>
      <c r="BX19" s="133">
        <v>100</v>
      </c>
      <c r="BY19" s="12"/>
      <c r="BZ19" s="12"/>
      <c r="CA19" s="39">
        <f t="shared" si="9"/>
        <v>0.8679245283018868</v>
      </c>
      <c r="CB19"/>
      <c r="CE19" s="47"/>
      <c r="CG19" s="12"/>
      <c r="CH19" s="12"/>
      <c r="CI19" s="11"/>
      <c r="CJ19" s="47"/>
      <c r="CK19" s="49"/>
      <c r="CL19" s="47"/>
      <c r="CM19"/>
    </row>
    <row r="20" spans="1:91" s="7" customFormat="1" ht="12.75">
      <c r="A20" s="142">
        <v>17</v>
      </c>
      <c r="B20" s="12">
        <v>1026231</v>
      </c>
      <c r="C20" s="37">
        <f t="shared" si="1"/>
        <v>0.30444444444444446</v>
      </c>
      <c r="D20" s="38">
        <f t="shared" si="2"/>
        <v>0.315</v>
      </c>
      <c r="E20" s="39">
        <f t="shared" si="3"/>
        <v>0.24764150943396226</v>
      </c>
      <c r="F20" s="40"/>
      <c r="G20" s="41">
        <f t="shared" si="0"/>
        <v>0.8670859538784067</v>
      </c>
      <c r="H20" s="11"/>
      <c r="I20" s="42"/>
      <c r="J20" s="43"/>
      <c r="K20"/>
      <c r="M20" s="11"/>
      <c r="N20" s="44">
        <f t="shared" si="4"/>
        <v>0.7611111111111111</v>
      </c>
      <c r="O20" s="45">
        <f t="shared" si="5"/>
        <v>0.9</v>
      </c>
      <c r="P20" s="46">
        <f t="shared" si="6"/>
        <v>0.9905660377358491</v>
      </c>
      <c r="Q20" s="47"/>
      <c r="R20" s="11"/>
      <c r="S20" s="113">
        <v>50</v>
      </c>
      <c r="T20" s="50">
        <v>95</v>
      </c>
      <c r="U20" s="5"/>
      <c r="V20" s="5"/>
      <c r="W20" s="5"/>
      <c r="X20" s="82"/>
      <c r="Y20" s="11"/>
      <c r="Z20" s="12">
        <v>17</v>
      </c>
      <c r="AA20" s="12">
        <v>1026231</v>
      </c>
      <c r="AB20" s="93">
        <v>70</v>
      </c>
      <c r="AC20" s="131">
        <v>5</v>
      </c>
      <c r="AD20" s="131">
        <v>1</v>
      </c>
      <c r="AE20" s="131">
        <v>3</v>
      </c>
      <c r="AF20" s="131">
        <v>5</v>
      </c>
      <c r="AG20" s="131">
        <v>4</v>
      </c>
      <c r="AH20" s="131">
        <v>2</v>
      </c>
      <c r="AI20" s="131">
        <v>8</v>
      </c>
      <c r="AJ20" s="131">
        <v>8</v>
      </c>
      <c r="AK20" s="131">
        <v>7</v>
      </c>
      <c r="AL20" s="131">
        <v>4</v>
      </c>
      <c r="AM20" s="131">
        <v>4</v>
      </c>
      <c r="AN20" s="131">
        <v>4</v>
      </c>
      <c r="AO20" s="131">
        <v>4</v>
      </c>
      <c r="AP20" s="131">
        <v>4</v>
      </c>
      <c r="AQ20" s="131">
        <v>4</v>
      </c>
      <c r="AR20" s="131"/>
      <c r="AT20" s="37">
        <f t="shared" si="7"/>
        <v>0.7611111111111111</v>
      </c>
      <c r="AU20" s="12"/>
      <c r="AV20" s="107">
        <v>40</v>
      </c>
      <c r="AW20" s="93">
        <v>40</v>
      </c>
      <c r="AX20" s="93">
        <v>50</v>
      </c>
      <c r="AY20">
        <v>35</v>
      </c>
      <c r="AZ20" s="12">
        <v>50</v>
      </c>
      <c r="BA20" s="133">
        <v>50</v>
      </c>
      <c r="BB20" s="133">
        <v>50</v>
      </c>
      <c r="BC20" s="12"/>
      <c r="BD20" s="38">
        <f t="shared" si="8"/>
        <v>0.9</v>
      </c>
      <c r="BE20"/>
      <c r="BF20"/>
      <c r="BG20" s="124">
        <v>100</v>
      </c>
      <c r="BH20" s="124">
        <v>20</v>
      </c>
      <c r="BI20" s="50">
        <v>20</v>
      </c>
      <c r="BJ20" s="50">
        <v>100</v>
      </c>
      <c r="BK20" s="50">
        <v>100</v>
      </c>
      <c r="BL20" s="124">
        <v>20</v>
      </c>
      <c r="BM20" s="12">
        <v>20</v>
      </c>
      <c r="BN20">
        <v>20</v>
      </c>
      <c r="BO20">
        <v>100</v>
      </c>
      <c r="BP20" s="1">
        <v>20</v>
      </c>
      <c r="BQ20" s="12">
        <v>50</v>
      </c>
      <c r="BR20" s="133">
        <v>20</v>
      </c>
      <c r="BS20" s="133">
        <v>100</v>
      </c>
      <c r="BT20" s="133">
        <v>90</v>
      </c>
      <c r="BU20" s="133">
        <v>50</v>
      </c>
      <c r="BV20" s="133">
        <v>100</v>
      </c>
      <c r="BW20" s="133">
        <v>20</v>
      </c>
      <c r="BX20" s="133">
        <v>100</v>
      </c>
      <c r="BY20" s="12"/>
      <c r="BZ20" s="12"/>
      <c r="CA20" s="39">
        <f t="shared" si="9"/>
        <v>0.9905660377358491</v>
      </c>
      <c r="CB20"/>
      <c r="CE20" s="47"/>
      <c r="CG20" s="12"/>
      <c r="CH20" s="12"/>
      <c r="CI20" s="11"/>
      <c r="CJ20" s="47"/>
      <c r="CK20" s="49"/>
      <c r="CL20" s="47"/>
      <c r="CM20"/>
    </row>
    <row r="21" spans="1:91" s="7" customFormat="1" ht="12.75">
      <c r="A21" s="5">
        <v>18</v>
      </c>
      <c r="B21" s="12">
        <v>1017071</v>
      </c>
      <c r="C21" s="37">
        <f t="shared" si="1"/>
        <v>0.2866666666666667</v>
      </c>
      <c r="D21" s="38">
        <f t="shared" si="2"/>
        <v>0.335</v>
      </c>
      <c r="E21" s="39">
        <f t="shared" si="3"/>
        <v>0.25</v>
      </c>
      <c r="F21" s="40"/>
      <c r="G21" s="41">
        <f t="shared" si="0"/>
        <v>0.8716666666666667</v>
      </c>
      <c r="H21" s="11"/>
      <c r="I21" s="42"/>
      <c r="J21" s="43"/>
      <c r="K21"/>
      <c r="L21" s="94" t="s">
        <v>16</v>
      </c>
      <c r="M21" s="11"/>
      <c r="N21" s="44">
        <f t="shared" si="4"/>
        <v>0.7166666666666667</v>
      </c>
      <c r="O21" s="45">
        <f t="shared" si="5"/>
        <v>0.9571428571428572</v>
      </c>
      <c r="P21" s="46">
        <f t="shared" si="6"/>
        <v>1</v>
      </c>
      <c r="Q21" s="47"/>
      <c r="R21" s="11"/>
      <c r="S21" s="113">
        <v>50</v>
      </c>
      <c r="T21" s="50">
        <v>277</v>
      </c>
      <c r="U21" s="5"/>
      <c r="V21" s="5"/>
      <c r="W21" s="5"/>
      <c r="X21" s="82"/>
      <c r="Y21" s="11"/>
      <c r="Z21" s="12">
        <v>18</v>
      </c>
      <c r="AA21" s="12">
        <v>1017071</v>
      </c>
      <c r="AB21" s="93">
        <v>68</v>
      </c>
      <c r="AC21" s="131">
        <v>5</v>
      </c>
      <c r="AD21" s="131">
        <v>4</v>
      </c>
      <c r="AE21" s="131">
        <v>4</v>
      </c>
      <c r="AF21" s="131">
        <v>5</v>
      </c>
      <c r="AG21" s="131">
        <v>2</v>
      </c>
      <c r="AH21" s="107" t="s">
        <v>62</v>
      </c>
      <c r="AI21" s="131">
        <v>6</v>
      </c>
      <c r="AJ21" s="131">
        <v>6</v>
      </c>
      <c r="AK21" s="131">
        <v>5</v>
      </c>
      <c r="AL21" s="131">
        <v>4</v>
      </c>
      <c r="AM21" s="131">
        <v>4</v>
      </c>
      <c r="AN21" s="131">
        <v>4</v>
      </c>
      <c r="AO21" s="131">
        <v>4</v>
      </c>
      <c r="AP21" s="131">
        <v>4</v>
      </c>
      <c r="AQ21" s="131">
        <v>4</v>
      </c>
      <c r="AR21" s="131"/>
      <c r="AT21" s="37">
        <f t="shared" si="7"/>
        <v>0.7166666666666667</v>
      </c>
      <c r="AU21" s="12"/>
      <c r="AV21" s="107">
        <v>50</v>
      </c>
      <c r="AW21" s="107">
        <v>50</v>
      </c>
      <c r="AX21" s="107">
        <v>50</v>
      </c>
      <c r="AY21">
        <v>35</v>
      </c>
      <c r="AZ21" s="12">
        <v>50</v>
      </c>
      <c r="BA21" s="133">
        <v>50</v>
      </c>
      <c r="BB21" s="133">
        <v>50</v>
      </c>
      <c r="BC21" s="12"/>
      <c r="BD21" s="38">
        <f t="shared" si="8"/>
        <v>0.9571428571428572</v>
      </c>
      <c r="BE21"/>
      <c r="BF21"/>
      <c r="BG21" s="124">
        <v>100</v>
      </c>
      <c r="BH21" s="124">
        <v>20</v>
      </c>
      <c r="BI21" s="50">
        <v>20</v>
      </c>
      <c r="BJ21" s="50">
        <v>100</v>
      </c>
      <c r="BK21" s="50">
        <v>100</v>
      </c>
      <c r="BL21" s="50">
        <v>20</v>
      </c>
      <c r="BM21" s="12">
        <v>20</v>
      </c>
      <c r="BN21">
        <v>20</v>
      </c>
      <c r="BO21">
        <v>100</v>
      </c>
      <c r="BP21" s="1">
        <v>20</v>
      </c>
      <c r="BQ21" s="12">
        <v>50</v>
      </c>
      <c r="BR21" s="133">
        <v>20</v>
      </c>
      <c r="BS21" s="133">
        <v>100</v>
      </c>
      <c r="BT21" s="133">
        <v>100</v>
      </c>
      <c r="BU21" s="133">
        <v>50</v>
      </c>
      <c r="BV21" s="133">
        <v>100</v>
      </c>
      <c r="BW21" s="133">
        <v>20</v>
      </c>
      <c r="BX21" s="133">
        <v>100</v>
      </c>
      <c r="BY21" s="12"/>
      <c r="BZ21" s="12"/>
      <c r="CA21" s="39">
        <f t="shared" si="9"/>
        <v>1</v>
      </c>
      <c r="CB21"/>
      <c r="CE21" s="47"/>
      <c r="CG21" s="12"/>
      <c r="CH21" s="12"/>
      <c r="CI21" s="11"/>
      <c r="CJ21" s="47"/>
      <c r="CK21" s="49"/>
      <c r="CL21" s="47"/>
      <c r="CM21"/>
    </row>
    <row r="22" spans="1:91" s="7" customFormat="1" ht="12.75">
      <c r="A22" s="1">
        <v>19</v>
      </c>
      <c r="B22" s="12">
        <v>1013989</v>
      </c>
      <c r="C22" s="37">
        <f t="shared" si="1"/>
        <v>0.33333333333333337</v>
      </c>
      <c r="D22" s="38">
        <f t="shared" si="2"/>
        <v>0.325</v>
      </c>
      <c r="E22" s="39">
        <f t="shared" si="3"/>
        <v>0.20424528301886793</v>
      </c>
      <c r="F22" s="40"/>
      <c r="G22" s="41">
        <f t="shared" si="0"/>
        <v>0.8625786163522013</v>
      </c>
      <c r="H22" s="11"/>
      <c r="I22" s="42"/>
      <c r="J22" s="43"/>
      <c r="K22"/>
      <c r="M22" s="11"/>
      <c r="N22" s="44">
        <f t="shared" si="4"/>
        <v>0.8333333333333334</v>
      </c>
      <c r="O22" s="45">
        <f t="shared" si="5"/>
        <v>0.9285714285714286</v>
      </c>
      <c r="P22" s="46">
        <f t="shared" si="6"/>
        <v>0.8169811320754717</v>
      </c>
      <c r="Q22" s="47"/>
      <c r="R22" s="11"/>
      <c r="S22" s="113">
        <v>50</v>
      </c>
      <c r="T22" s="50">
        <v>95</v>
      </c>
      <c r="U22" s="5"/>
      <c r="V22" s="5"/>
      <c r="W22" s="5"/>
      <c r="X22" s="82"/>
      <c r="Y22" s="11"/>
      <c r="Z22" s="12">
        <v>19</v>
      </c>
      <c r="AA22" s="12">
        <v>1013989</v>
      </c>
      <c r="AB22" s="93">
        <v>78</v>
      </c>
      <c r="AC22" s="131">
        <v>5</v>
      </c>
      <c r="AD22" s="131">
        <v>4.5</v>
      </c>
      <c r="AE22" s="131">
        <v>4</v>
      </c>
      <c r="AF22" s="131">
        <v>4</v>
      </c>
      <c r="AG22" s="131">
        <v>3.5</v>
      </c>
      <c r="AH22" s="131">
        <v>3.5</v>
      </c>
      <c r="AI22" s="132">
        <v>7.5</v>
      </c>
      <c r="AJ22" s="14">
        <v>7.5</v>
      </c>
      <c r="AK22" s="14">
        <v>8.5</v>
      </c>
      <c r="AL22" s="14">
        <v>4</v>
      </c>
      <c r="AM22" s="14">
        <v>4</v>
      </c>
      <c r="AN22" s="14">
        <v>4</v>
      </c>
      <c r="AO22" s="14">
        <v>4</v>
      </c>
      <c r="AP22" s="14">
        <v>4</v>
      </c>
      <c r="AQ22" s="14">
        <v>4</v>
      </c>
      <c r="AR22" s="131"/>
      <c r="AT22" s="37">
        <f t="shared" si="7"/>
        <v>0.8333333333333334</v>
      </c>
      <c r="AU22" s="12"/>
      <c r="AV22" s="107">
        <v>40</v>
      </c>
      <c r="AW22" s="107">
        <v>50</v>
      </c>
      <c r="AX22" s="93">
        <v>35</v>
      </c>
      <c r="AY22" s="107">
        <v>50</v>
      </c>
      <c r="AZ22" s="12">
        <v>50</v>
      </c>
      <c r="BA22" s="133">
        <v>50</v>
      </c>
      <c r="BB22" s="133">
        <v>50</v>
      </c>
      <c r="BC22" s="12"/>
      <c r="BD22" s="38">
        <f t="shared" si="8"/>
        <v>0.9285714285714286</v>
      </c>
      <c r="BE22"/>
      <c r="BF22"/>
      <c r="BG22" s="124">
        <v>70</v>
      </c>
      <c r="BH22" s="124">
        <v>20</v>
      </c>
      <c r="BI22" s="124">
        <v>20</v>
      </c>
      <c r="BJ22" s="124">
        <v>70</v>
      </c>
      <c r="BK22" s="124">
        <v>70</v>
      </c>
      <c r="BL22" s="124">
        <v>18</v>
      </c>
      <c r="BM22" s="50">
        <v>20</v>
      </c>
      <c r="BN22">
        <v>18</v>
      </c>
      <c r="BO22">
        <v>100</v>
      </c>
      <c r="BP22" s="1">
        <v>20</v>
      </c>
      <c r="BQ22" s="12">
        <v>0</v>
      </c>
      <c r="BR22" s="133">
        <v>20</v>
      </c>
      <c r="BS22" s="133">
        <v>95</v>
      </c>
      <c r="BT22" s="133">
        <v>95</v>
      </c>
      <c r="BU22" s="133">
        <v>50</v>
      </c>
      <c r="BV22" s="133">
        <v>70</v>
      </c>
      <c r="BW22" s="133">
        <v>20</v>
      </c>
      <c r="BX22" s="133">
        <v>90</v>
      </c>
      <c r="BY22" s="12"/>
      <c r="BZ22" s="12"/>
      <c r="CA22" s="39">
        <f t="shared" si="9"/>
        <v>0.8169811320754717</v>
      </c>
      <c r="CB22"/>
      <c r="CE22" s="47"/>
      <c r="CG22" s="12"/>
      <c r="CH22" s="12"/>
      <c r="CI22" s="11"/>
      <c r="CJ22" s="47"/>
      <c r="CK22" s="49"/>
      <c r="CL22" s="47">
        <f>CF22/100</f>
        <v>0</v>
      </c>
      <c r="CM22"/>
    </row>
    <row r="23" spans="1:91" s="7" customFormat="1" ht="12.75">
      <c r="A23" s="142">
        <v>20</v>
      </c>
      <c r="B23" s="12">
        <v>1015320</v>
      </c>
      <c r="C23" s="37">
        <f t="shared" si="1"/>
        <v>0.27</v>
      </c>
      <c r="D23" s="38">
        <f t="shared" si="2"/>
        <v>0.35</v>
      </c>
      <c r="E23" s="39">
        <f t="shared" si="3"/>
        <v>0.20636792452830188</v>
      </c>
      <c r="F23" s="40"/>
      <c r="G23" s="41">
        <f t="shared" si="0"/>
        <v>0.8263679245283019</v>
      </c>
      <c r="H23" s="11"/>
      <c r="I23" s="42"/>
      <c r="J23" s="43"/>
      <c r="K23"/>
      <c r="M23" s="11"/>
      <c r="N23" s="44">
        <f t="shared" si="4"/>
        <v>0.675</v>
      </c>
      <c r="O23" s="45">
        <f t="shared" si="5"/>
        <v>1</v>
      </c>
      <c r="P23" s="46">
        <f t="shared" si="6"/>
        <v>0.8254716981132075</v>
      </c>
      <c r="Q23" s="47"/>
      <c r="R23" s="11"/>
      <c r="S23" s="137">
        <v>40</v>
      </c>
      <c r="T23" s="139">
        <v>107</v>
      </c>
      <c r="U23" s="122"/>
      <c r="V23" s="122"/>
      <c r="W23" s="122"/>
      <c r="X23" s="123"/>
      <c r="Y23" s="11"/>
      <c r="Z23" s="12">
        <v>20</v>
      </c>
      <c r="AA23" s="12">
        <v>1015320</v>
      </c>
      <c r="AB23" s="93">
        <v>78</v>
      </c>
      <c r="AC23" s="131">
        <v>5</v>
      </c>
      <c r="AD23" s="131">
        <v>0</v>
      </c>
      <c r="AE23" s="131">
        <v>1</v>
      </c>
      <c r="AF23" s="131">
        <v>2</v>
      </c>
      <c r="AG23" s="131">
        <v>3.5</v>
      </c>
      <c r="AH23" s="131">
        <v>0</v>
      </c>
      <c r="AI23" s="131">
        <v>2.5</v>
      </c>
      <c r="AJ23" s="131">
        <v>2.5</v>
      </c>
      <c r="AK23" s="131">
        <v>7</v>
      </c>
      <c r="AL23" s="131">
        <v>2</v>
      </c>
      <c r="AM23" s="131">
        <v>2</v>
      </c>
      <c r="AN23" s="131">
        <v>4</v>
      </c>
      <c r="AO23" s="131">
        <v>4</v>
      </c>
      <c r="AP23" s="131">
        <v>4</v>
      </c>
      <c r="AQ23" s="131">
        <v>4</v>
      </c>
      <c r="AR23" s="131"/>
      <c r="AT23" s="37">
        <f t="shared" si="7"/>
        <v>0.675</v>
      </c>
      <c r="AU23" s="12"/>
      <c r="AV23" s="93">
        <v>50</v>
      </c>
      <c r="AW23" s="107">
        <v>50</v>
      </c>
      <c r="AX23" s="107">
        <v>50</v>
      </c>
      <c r="AY23" s="107">
        <v>50</v>
      </c>
      <c r="AZ23" s="12">
        <v>50</v>
      </c>
      <c r="BA23" s="133">
        <v>50</v>
      </c>
      <c r="BB23" s="133">
        <v>50</v>
      </c>
      <c r="BC23" s="12"/>
      <c r="BD23" s="38">
        <f t="shared" si="8"/>
        <v>1</v>
      </c>
      <c r="BE23"/>
      <c r="BF23"/>
      <c r="BG23" s="124">
        <v>100</v>
      </c>
      <c r="BH23" s="124">
        <v>20</v>
      </c>
      <c r="BI23" s="50">
        <v>20</v>
      </c>
      <c r="BJ23" s="124">
        <v>100</v>
      </c>
      <c r="BK23" s="124">
        <v>100</v>
      </c>
      <c r="BL23" s="50">
        <v>20</v>
      </c>
      <c r="BM23" s="50">
        <v>20</v>
      </c>
      <c r="BN23" s="7">
        <v>20</v>
      </c>
      <c r="BO23" s="7">
        <v>100</v>
      </c>
      <c r="BP23" s="1">
        <v>20</v>
      </c>
      <c r="BQ23" s="12">
        <v>0</v>
      </c>
      <c r="BR23" s="133">
        <v>20</v>
      </c>
      <c r="BS23" s="133">
        <v>70</v>
      </c>
      <c r="BT23" s="133">
        <v>70</v>
      </c>
      <c r="BU23" s="133">
        <v>35</v>
      </c>
      <c r="BV23" s="133">
        <v>70</v>
      </c>
      <c r="BW23" s="133">
        <v>20</v>
      </c>
      <c r="BX23" s="133">
        <v>70</v>
      </c>
      <c r="BY23" s="12"/>
      <c r="BZ23" s="12"/>
      <c r="CA23" s="39">
        <f t="shared" si="9"/>
        <v>0.8254716981132075</v>
      </c>
      <c r="CB23"/>
      <c r="CE23" s="47"/>
      <c r="CG23" s="12"/>
      <c r="CH23" s="12"/>
      <c r="CI23" s="11"/>
      <c r="CJ23" s="47"/>
      <c r="CK23" s="49"/>
      <c r="CL23" s="47"/>
      <c r="CM23"/>
    </row>
    <row r="24" spans="1:91" s="7" customFormat="1" ht="12.75">
      <c r="A24" s="142">
        <v>21</v>
      </c>
      <c r="B24" s="12">
        <v>1043582</v>
      </c>
      <c r="C24" s="37">
        <f t="shared" si="1"/>
        <v>0.3335555555555556</v>
      </c>
      <c r="D24" s="38">
        <f t="shared" si="2"/>
        <v>0.26</v>
      </c>
      <c r="E24" s="39">
        <f t="shared" si="3"/>
        <v>0.22641509433962265</v>
      </c>
      <c r="F24" s="40"/>
      <c r="G24" s="41">
        <f t="shared" si="0"/>
        <v>0.8199706498951782</v>
      </c>
      <c r="H24" s="11"/>
      <c r="I24" s="42"/>
      <c r="J24" s="43"/>
      <c r="K24"/>
      <c r="M24" s="11"/>
      <c r="N24" s="44">
        <f t="shared" si="4"/>
        <v>0.8338888888888889</v>
      </c>
      <c r="O24" s="45">
        <f t="shared" si="5"/>
        <v>0.7428571428571429</v>
      </c>
      <c r="P24" s="46">
        <f t="shared" si="6"/>
        <v>0.9056603773584906</v>
      </c>
      <c r="Q24" s="47"/>
      <c r="R24" s="11"/>
      <c r="S24" s="113">
        <v>24</v>
      </c>
      <c r="T24" s="50">
        <v>154</v>
      </c>
      <c r="U24" s="5"/>
      <c r="V24" s="5"/>
      <c r="W24" s="5"/>
      <c r="X24" s="82"/>
      <c r="Y24" s="11"/>
      <c r="Z24" s="12">
        <v>21</v>
      </c>
      <c r="AA24" s="12">
        <v>1043582</v>
      </c>
      <c r="AB24" s="93">
        <v>75</v>
      </c>
      <c r="AC24" s="131">
        <v>5</v>
      </c>
      <c r="AD24" s="131">
        <v>4.1</v>
      </c>
      <c r="AE24" s="131">
        <v>4</v>
      </c>
      <c r="AF24" s="131">
        <v>3</v>
      </c>
      <c r="AG24" s="131">
        <v>4</v>
      </c>
      <c r="AH24" s="131">
        <v>4</v>
      </c>
      <c r="AI24" s="131">
        <v>5</v>
      </c>
      <c r="AJ24" s="131">
        <v>5</v>
      </c>
      <c r="AK24" s="131">
        <v>9</v>
      </c>
      <c r="AL24" s="131">
        <v>6</v>
      </c>
      <c r="AM24" s="131">
        <v>6</v>
      </c>
      <c r="AN24" s="131">
        <v>5</v>
      </c>
      <c r="AO24" s="131">
        <v>5</v>
      </c>
      <c r="AP24" s="131">
        <v>5</v>
      </c>
      <c r="AQ24" s="131">
        <v>5</v>
      </c>
      <c r="AR24" s="131"/>
      <c r="AT24" s="37">
        <f t="shared" si="7"/>
        <v>0.8338888888888889</v>
      </c>
      <c r="AU24" s="12"/>
      <c r="AV24" s="107">
        <v>40</v>
      </c>
      <c r="AW24" s="93">
        <v>40</v>
      </c>
      <c r="AX24" s="93">
        <v>40</v>
      </c>
      <c r="AY24" s="107">
        <v>40</v>
      </c>
      <c r="AZ24" s="12">
        <v>50</v>
      </c>
      <c r="BA24" s="133">
        <v>50</v>
      </c>
      <c r="BB24" s="133">
        <v>0</v>
      </c>
      <c r="BC24" s="12"/>
      <c r="BD24" s="38">
        <f t="shared" si="8"/>
        <v>0.7428571428571429</v>
      </c>
      <c r="BE24"/>
      <c r="BF24"/>
      <c r="BG24" s="124">
        <v>90</v>
      </c>
      <c r="BH24" s="124">
        <v>18</v>
      </c>
      <c r="BI24" s="124">
        <v>18</v>
      </c>
      <c r="BJ24" s="50">
        <v>95</v>
      </c>
      <c r="BK24" s="50">
        <v>95</v>
      </c>
      <c r="BL24" s="124">
        <v>18</v>
      </c>
      <c r="BM24" s="12">
        <v>18</v>
      </c>
      <c r="BN24">
        <v>14</v>
      </c>
      <c r="BO24">
        <v>100</v>
      </c>
      <c r="BP24" s="1">
        <v>20</v>
      </c>
      <c r="BQ24" s="12">
        <v>50</v>
      </c>
      <c r="BR24" s="133">
        <v>20</v>
      </c>
      <c r="BS24" s="133">
        <v>100</v>
      </c>
      <c r="BT24" s="133">
        <v>70</v>
      </c>
      <c r="BU24" s="133">
        <v>50</v>
      </c>
      <c r="BV24" s="133">
        <v>100</v>
      </c>
      <c r="BW24" s="133">
        <v>14</v>
      </c>
      <c r="BX24" s="133">
        <v>70</v>
      </c>
      <c r="BY24" s="12"/>
      <c r="BZ24" s="12"/>
      <c r="CA24" s="39">
        <f t="shared" si="9"/>
        <v>0.9056603773584906</v>
      </c>
      <c r="CB24"/>
      <c r="CE24" s="47"/>
      <c r="CG24" s="12"/>
      <c r="CH24" s="12"/>
      <c r="CI24" s="11"/>
      <c r="CJ24" s="47"/>
      <c r="CK24" s="49"/>
      <c r="CL24" s="47"/>
      <c r="CM24"/>
    </row>
    <row r="25" spans="1:91" s="7" customFormat="1" ht="12.75">
      <c r="A25" s="142">
        <v>22</v>
      </c>
      <c r="B25" s="12">
        <v>1027935</v>
      </c>
      <c r="C25" s="37">
        <f t="shared" si="1"/>
        <v>0.2938888888888889</v>
      </c>
      <c r="D25" s="38">
        <f t="shared" si="2"/>
        <v>0.305</v>
      </c>
      <c r="E25" s="39">
        <f t="shared" si="3"/>
        <v>0.21816037735849056</v>
      </c>
      <c r="F25" s="40"/>
      <c r="G25" s="41">
        <f t="shared" si="0"/>
        <v>0.8170492662473795</v>
      </c>
      <c r="H25" s="11"/>
      <c r="I25" s="42"/>
      <c r="J25" s="43"/>
      <c r="K25"/>
      <c r="M25" s="11"/>
      <c r="N25" s="44">
        <f t="shared" si="4"/>
        <v>0.7347222222222223</v>
      </c>
      <c r="O25" s="45">
        <f t="shared" si="5"/>
        <v>0.8714285714285714</v>
      </c>
      <c r="P25" s="46">
        <f t="shared" si="6"/>
        <v>0.8726415094339622</v>
      </c>
      <c r="Q25" s="47"/>
      <c r="R25" s="11"/>
      <c r="S25" s="113">
        <v>50</v>
      </c>
      <c r="T25" s="50">
        <v>165</v>
      </c>
      <c r="U25" s="5"/>
      <c r="V25" s="5"/>
      <c r="W25" s="5"/>
      <c r="X25" s="82"/>
      <c r="Y25" s="11"/>
      <c r="Z25" s="12">
        <v>22</v>
      </c>
      <c r="AA25" s="12">
        <v>1027935</v>
      </c>
      <c r="AB25">
        <v>65</v>
      </c>
      <c r="AC25" s="131">
        <v>5</v>
      </c>
      <c r="AD25" s="131">
        <v>5</v>
      </c>
      <c r="AE25" s="131">
        <v>4</v>
      </c>
      <c r="AF25" s="131">
        <v>4</v>
      </c>
      <c r="AG25" s="131">
        <v>4</v>
      </c>
      <c r="AH25" s="131">
        <v>4</v>
      </c>
      <c r="AI25" s="131">
        <v>7</v>
      </c>
      <c r="AJ25" s="131">
        <v>7</v>
      </c>
      <c r="AK25" s="131">
        <v>7.25</v>
      </c>
      <c r="AL25" s="131">
        <v>4</v>
      </c>
      <c r="AM25" s="131">
        <v>4</v>
      </c>
      <c r="AN25" s="131">
        <v>3</v>
      </c>
      <c r="AO25" s="131">
        <v>3</v>
      </c>
      <c r="AP25" s="131">
        <v>3</v>
      </c>
      <c r="AQ25" s="131">
        <v>3</v>
      </c>
      <c r="AR25" s="131"/>
      <c r="AT25" s="37">
        <f t="shared" si="7"/>
        <v>0.7347222222222223</v>
      </c>
      <c r="AU25" s="12"/>
      <c r="AV25" s="107">
        <v>40</v>
      </c>
      <c r="AW25" s="93">
        <v>50</v>
      </c>
      <c r="AX25" s="93">
        <v>35</v>
      </c>
      <c r="AY25">
        <v>30</v>
      </c>
      <c r="AZ25" s="12">
        <v>50</v>
      </c>
      <c r="BA25" s="133">
        <v>50</v>
      </c>
      <c r="BB25" s="133">
        <v>50</v>
      </c>
      <c r="BC25" s="12"/>
      <c r="BD25" s="38">
        <f t="shared" si="8"/>
        <v>0.8714285714285714</v>
      </c>
      <c r="BE25"/>
      <c r="BF25"/>
      <c r="BG25" s="124">
        <v>100</v>
      </c>
      <c r="BH25" s="124">
        <v>20</v>
      </c>
      <c r="BI25" s="124">
        <v>20</v>
      </c>
      <c r="BJ25" s="50">
        <v>100</v>
      </c>
      <c r="BK25" s="50"/>
      <c r="BL25" s="124">
        <v>20</v>
      </c>
      <c r="BM25" s="12">
        <v>20</v>
      </c>
      <c r="BN25">
        <v>20</v>
      </c>
      <c r="BO25">
        <v>100</v>
      </c>
      <c r="BP25" s="1">
        <v>20</v>
      </c>
      <c r="BQ25" s="12">
        <v>50</v>
      </c>
      <c r="BR25" s="133">
        <v>20</v>
      </c>
      <c r="BS25" s="133">
        <v>70</v>
      </c>
      <c r="BT25" s="133">
        <v>100</v>
      </c>
      <c r="BU25" s="133">
        <v>50</v>
      </c>
      <c r="BV25" s="133">
        <v>95</v>
      </c>
      <c r="BW25" s="133">
        <v>20</v>
      </c>
      <c r="BX25" s="133">
        <v>100</v>
      </c>
      <c r="BY25" s="12"/>
      <c r="BZ25" s="12"/>
      <c r="CA25" s="39">
        <f t="shared" si="9"/>
        <v>0.8726415094339622</v>
      </c>
      <c r="CB25"/>
      <c r="CE25" s="47"/>
      <c r="CG25" s="12"/>
      <c r="CH25" s="12"/>
      <c r="CI25" s="11"/>
      <c r="CJ25" s="47"/>
      <c r="CK25" s="49"/>
      <c r="CL25" s="47"/>
      <c r="CM25"/>
    </row>
    <row r="26" spans="1:91" s="7" customFormat="1" ht="12.75">
      <c r="A26" s="142">
        <v>23</v>
      </c>
      <c r="B26" s="12">
        <v>1025656</v>
      </c>
      <c r="C26" s="37">
        <f t="shared" si="1"/>
        <v>0.28222222222222226</v>
      </c>
      <c r="D26" s="38">
        <f t="shared" si="2"/>
        <v>0.3</v>
      </c>
      <c r="E26" s="39">
        <f t="shared" si="3"/>
        <v>0.22287735849056603</v>
      </c>
      <c r="F26" s="40"/>
      <c r="G26" s="41">
        <f t="shared" si="0"/>
        <v>0.8050995807127882</v>
      </c>
      <c r="H26" s="11"/>
      <c r="I26" s="42"/>
      <c r="J26" s="43"/>
      <c r="K26"/>
      <c r="M26" s="11"/>
      <c r="N26" s="44">
        <f t="shared" si="4"/>
        <v>0.7055555555555556</v>
      </c>
      <c r="O26" s="45">
        <f t="shared" si="5"/>
        <v>0.8571428571428571</v>
      </c>
      <c r="P26" s="46">
        <f t="shared" si="6"/>
        <v>0.8915094339622641</v>
      </c>
      <c r="Q26" s="47"/>
      <c r="R26" s="11"/>
      <c r="S26" s="113">
        <v>50</v>
      </c>
      <c r="T26" s="50">
        <v>130</v>
      </c>
      <c r="U26" s="5"/>
      <c r="V26" s="5"/>
      <c r="W26" s="5"/>
      <c r="X26" s="82"/>
      <c r="Y26" s="11"/>
      <c r="Z26" s="12">
        <v>23</v>
      </c>
      <c r="AA26" s="12">
        <v>1025656</v>
      </c>
      <c r="AB26">
        <v>68</v>
      </c>
      <c r="AC26" s="131">
        <v>5</v>
      </c>
      <c r="AD26" s="131">
        <v>0</v>
      </c>
      <c r="AE26" s="131">
        <v>3</v>
      </c>
      <c r="AF26" s="131">
        <v>3</v>
      </c>
      <c r="AG26" s="131">
        <v>2</v>
      </c>
      <c r="AH26" s="131">
        <v>2</v>
      </c>
      <c r="AI26" s="131">
        <v>6</v>
      </c>
      <c r="AJ26" s="131">
        <v>6</v>
      </c>
      <c r="AK26" s="131">
        <v>8</v>
      </c>
      <c r="AL26" s="131">
        <v>4</v>
      </c>
      <c r="AM26" s="131">
        <v>4</v>
      </c>
      <c r="AN26" s="131">
        <v>4</v>
      </c>
      <c r="AO26" s="131">
        <v>4</v>
      </c>
      <c r="AP26" s="131">
        <v>4</v>
      </c>
      <c r="AQ26" s="131">
        <v>4</v>
      </c>
      <c r="AR26" s="131"/>
      <c r="AT26" s="37">
        <f t="shared" si="7"/>
        <v>0.7055555555555556</v>
      </c>
      <c r="AU26" s="12"/>
      <c r="AV26" s="107">
        <v>50</v>
      </c>
      <c r="AW26" s="107">
        <v>50</v>
      </c>
      <c r="AX26" s="93">
        <v>0</v>
      </c>
      <c r="AY26" s="107">
        <v>50</v>
      </c>
      <c r="AZ26" s="12">
        <v>50</v>
      </c>
      <c r="BA26" s="133">
        <v>50</v>
      </c>
      <c r="BB26" s="133">
        <v>50</v>
      </c>
      <c r="BC26" s="12"/>
      <c r="BD26" s="38">
        <f t="shared" si="8"/>
        <v>0.8571428571428571</v>
      </c>
      <c r="BE26"/>
      <c r="BF26"/>
      <c r="BG26" s="124">
        <v>90</v>
      </c>
      <c r="BH26" s="124">
        <v>20</v>
      </c>
      <c r="BI26" s="124">
        <v>20</v>
      </c>
      <c r="BJ26" s="50">
        <v>100</v>
      </c>
      <c r="BK26" s="50"/>
      <c r="BL26" s="124">
        <v>20</v>
      </c>
      <c r="BM26" s="50">
        <v>20</v>
      </c>
      <c r="BN26" s="7">
        <v>20</v>
      </c>
      <c r="BO26" s="7">
        <v>100</v>
      </c>
      <c r="BP26" s="1">
        <v>20</v>
      </c>
      <c r="BQ26" s="12">
        <v>45</v>
      </c>
      <c r="BR26" s="133">
        <v>20</v>
      </c>
      <c r="BS26" s="133">
        <v>100</v>
      </c>
      <c r="BT26" s="133">
        <v>100</v>
      </c>
      <c r="BU26" s="133">
        <v>50</v>
      </c>
      <c r="BV26" s="133">
        <v>100</v>
      </c>
      <c r="BW26" s="133">
        <v>20</v>
      </c>
      <c r="BX26" s="133">
        <v>100</v>
      </c>
      <c r="BY26" s="12"/>
      <c r="BZ26" s="12"/>
      <c r="CA26" s="39">
        <f t="shared" si="9"/>
        <v>0.8915094339622641</v>
      </c>
      <c r="CB26"/>
      <c r="CE26" s="47"/>
      <c r="CG26" s="12"/>
      <c r="CH26" s="12"/>
      <c r="CI26" s="11"/>
      <c r="CJ26" s="47"/>
      <c r="CK26" s="49"/>
      <c r="CL26" s="47"/>
      <c r="CM26"/>
    </row>
    <row r="27" spans="1:91" s="7" customFormat="1" ht="12.75">
      <c r="A27" s="50">
        <v>24</v>
      </c>
      <c r="B27" s="12">
        <v>1026436</v>
      </c>
      <c r="C27" s="37">
        <f t="shared" si="1"/>
        <v>0.2626666666666667</v>
      </c>
      <c r="D27" s="38">
        <f t="shared" si="2"/>
        <v>0.3</v>
      </c>
      <c r="E27" s="39">
        <f t="shared" si="3"/>
        <v>0.21297169811320754</v>
      </c>
      <c r="F27" s="40"/>
      <c r="G27" s="41">
        <f t="shared" si="0"/>
        <v>0.7756383647798741</v>
      </c>
      <c r="H27" s="11"/>
      <c r="I27" s="42"/>
      <c r="J27" s="43"/>
      <c r="K27"/>
      <c r="M27" s="11"/>
      <c r="N27" s="44">
        <f t="shared" si="4"/>
        <v>0.6566666666666667</v>
      </c>
      <c r="O27" s="45">
        <f t="shared" si="5"/>
        <v>0.8571428571428571</v>
      </c>
      <c r="P27" s="46">
        <f t="shared" si="6"/>
        <v>0.8518867924528302</v>
      </c>
      <c r="Q27" s="47"/>
      <c r="R27" s="11"/>
      <c r="S27" s="113">
        <v>40</v>
      </c>
      <c r="T27" s="50">
        <v>105</v>
      </c>
      <c r="U27" s="5"/>
      <c r="V27" s="5"/>
      <c r="W27" s="5"/>
      <c r="X27" s="82"/>
      <c r="Y27" s="11"/>
      <c r="Z27" s="12">
        <v>24</v>
      </c>
      <c r="AA27" s="12">
        <v>1026436</v>
      </c>
      <c r="AB27" s="93">
        <v>63</v>
      </c>
      <c r="AC27" s="131">
        <v>5</v>
      </c>
      <c r="AD27" s="131">
        <v>0</v>
      </c>
      <c r="AE27" s="131">
        <v>3</v>
      </c>
      <c r="AF27" s="131">
        <v>4</v>
      </c>
      <c r="AG27" s="131">
        <v>4</v>
      </c>
      <c r="AH27" s="131">
        <v>3</v>
      </c>
      <c r="AI27" s="131">
        <v>2.5</v>
      </c>
      <c r="AJ27" s="131">
        <v>2.5</v>
      </c>
      <c r="AK27" s="131">
        <v>7.2</v>
      </c>
      <c r="AL27" s="131">
        <v>4</v>
      </c>
      <c r="AM27" s="131">
        <v>4</v>
      </c>
      <c r="AN27" s="131">
        <v>4</v>
      </c>
      <c r="AO27" s="131">
        <v>4</v>
      </c>
      <c r="AP27" s="131">
        <v>4</v>
      </c>
      <c r="AQ27" s="131">
        <v>4</v>
      </c>
      <c r="AR27" s="131"/>
      <c r="AT27" s="37">
        <f t="shared" si="7"/>
        <v>0.6566666666666667</v>
      </c>
      <c r="AU27" s="12"/>
      <c r="AV27" s="107">
        <v>0</v>
      </c>
      <c r="AW27" s="107">
        <v>50</v>
      </c>
      <c r="AX27" s="93">
        <v>50</v>
      </c>
      <c r="AY27" s="107">
        <v>50</v>
      </c>
      <c r="AZ27" s="12">
        <v>50</v>
      </c>
      <c r="BA27" s="133">
        <v>50</v>
      </c>
      <c r="BB27" s="133">
        <v>50</v>
      </c>
      <c r="BC27" s="12"/>
      <c r="BD27" s="38">
        <f t="shared" si="8"/>
        <v>0.8571428571428571</v>
      </c>
      <c r="BE27"/>
      <c r="BF27"/>
      <c r="BG27" s="124">
        <v>70</v>
      </c>
      <c r="BH27" s="124">
        <v>20</v>
      </c>
      <c r="BI27" s="124">
        <v>20</v>
      </c>
      <c r="BJ27" s="50">
        <v>100</v>
      </c>
      <c r="BK27" s="50">
        <v>100</v>
      </c>
      <c r="BL27" s="124">
        <v>20</v>
      </c>
      <c r="BM27" s="50">
        <v>20</v>
      </c>
      <c r="BN27" s="7">
        <v>18</v>
      </c>
      <c r="BO27" s="7">
        <v>0</v>
      </c>
      <c r="BP27" s="1">
        <v>20</v>
      </c>
      <c r="BQ27" s="12">
        <v>35</v>
      </c>
      <c r="BR27" s="133">
        <v>20</v>
      </c>
      <c r="BS27" s="133">
        <v>90</v>
      </c>
      <c r="BT27" s="133">
        <v>100</v>
      </c>
      <c r="BU27" s="133">
        <v>50</v>
      </c>
      <c r="BV27" s="133">
        <v>100</v>
      </c>
      <c r="BW27" s="133">
        <v>20</v>
      </c>
      <c r="BX27" s="133">
        <v>100</v>
      </c>
      <c r="BY27" s="12"/>
      <c r="BZ27" s="12"/>
      <c r="CA27" s="39">
        <f t="shared" si="9"/>
        <v>0.8518867924528302</v>
      </c>
      <c r="CB27"/>
      <c r="CE27" s="47"/>
      <c r="CG27" s="12"/>
      <c r="CH27" s="12"/>
      <c r="CI27" s="11"/>
      <c r="CJ27" s="47"/>
      <c r="CK27" s="49"/>
      <c r="CL27" s="47"/>
      <c r="CM27"/>
    </row>
    <row r="28" spans="1:91" s="7" customFormat="1" ht="12.75">
      <c r="A28" s="142">
        <v>25</v>
      </c>
      <c r="B28" s="12">
        <v>1021321</v>
      </c>
      <c r="C28" s="37">
        <f t="shared" si="1"/>
        <v>0.26666666666666666</v>
      </c>
      <c r="D28" s="38">
        <f t="shared" si="2"/>
        <v>0.335</v>
      </c>
      <c r="E28" s="39">
        <f t="shared" si="3"/>
        <v>0.1634433962264151</v>
      </c>
      <c r="F28" s="40"/>
      <c r="G28" s="41">
        <f t="shared" si="0"/>
        <v>0.7651100628930818</v>
      </c>
      <c r="H28" s="11"/>
      <c r="I28" s="42"/>
      <c r="J28" s="43"/>
      <c r="K28"/>
      <c r="L28" s="94"/>
      <c r="M28" s="11"/>
      <c r="N28" s="44">
        <f t="shared" si="4"/>
        <v>0.6666666666666666</v>
      </c>
      <c r="O28" s="45">
        <f t="shared" si="5"/>
        <v>0.9571428571428572</v>
      </c>
      <c r="P28" s="46">
        <f t="shared" si="6"/>
        <v>0.6537735849056604</v>
      </c>
      <c r="Q28" s="47"/>
      <c r="R28" s="11"/>
      <c r="S28" s="113">
        <v>50</v>
      </c>
      <c r="T28" s="50">
        <v>111</v>
      </c>
      <c r="U28" s="5"/>
      <c r="V28" s="5"/>
      <c r="W28" s="5"/>
      <c r="X28" s="82"/>
      <c r="Y28" s="11"/>
      <c r="Z28" s="12">
        <v>25</v>
      </c>
      <c r="AA28" s="12">
        <v>1021321</v>
      </c>
      <c r="AB28" s="107">
        <v>70</v>
      </c>
      <c r="AC28" s="131">
        <v>5</v>
      </c>
      <c r="AD28" s="131">
        <v>3.5</v>
      </c>
      <c r="AE28" s="131">
        <v>4</v>
      </c>
      <c r="AF28" s="107" t="s">
        <v>14</v>
      </c>
      <c r="AG28" s="131">
        <v>1.5</v>
      </c>
      <c r="AH28" s="131">
        <v>4</v>
      </c>
      <c r="AI28" s="131">
        <v>6</v>
      </c>
      <c r="AJ28" s="131">
        <v>6</v>
      </c>
      <c r="AK28" s="131">
        <v>7</v>
      </c>
      <c r="AL28" s="131">
        <v>3.5</v>
      </c>
      <c r="AM28" s="131">
        <v>3.5</v>
      </c>
      <c r="AN28" s="131">
        <v>1.5</v>
      </c>
      <c r="AO28" s="131">
        <v>1.5</v>
      </c>
      <c r="AP28" s="131">
        <v>1.5</v>
      </c>
      <c r="AQ28" s="131">
        <v>1.5</v>
      </c>
      <c r="AR28" s="131"/>
      <c r="AS28" s="14"/>
      <c r="AT28" s="37">
        <f t="shared" si="7"/>
        <v>0.6666666666666666</v>
      </c>
      <c r="AU28" s="12"/>
      <c r="AV28" s="107">
        <v>50</v>
      </c>
      <c r="AW28" s="107">
        <v>50</v>
      </c>
      <c r="AX28" s="107">
        <v>35</v>
      </c>
      <c r="AY28" s="107">
        <v>50</v>
      </c>
      <c r="AZ28" s="12">
        <v>50</v>
      </c>
      <c r="BA28" s="133">
        <v>50</v>
      </c>
      <c r="BB28" s="133">
        <v>50</v>
      </c>
      <c r="BC28" s="12"/>
      <c r="BD28" s="38">
        <f t="shared" si="8"/>
        <v>0.9571428571428572</v>
      </c>
      <c r="BE28"/>
      <c r="BF28"/>
      <c r="BG28" s="124">
        <v>70</v>
      </c>
      <c r="BH28" s="124">
        <v>20</v>
      </c>
      <c r="BI28" s="50">
        <v>20</v>
      </c>
      <c r="BJ28" s="50">
        <v>70</v>
      </c>
      <c r="BK28" s="50"/>
      <c r="BL28" s="50">
        <v>20</v>
      </c>
      <c r="BM28" s="50">
        <v>14</v>
      </c>
      <c r="BN28" s="14">
        <v>19</v>
      </c>
      <c r="BO28" s="14">
        <v>100</v>
      </c>
      <c r="BP28" s="1">
        <v>20</v>
      </c>
      <c r="BQ28" s="12">
        <v>50</v>
      </c>
      <c r="BR28" s="133">
        <v>20</v>
      </c>
      <c r="BS28" s="133">
        <v>70</v>
      </c>
      <c r="BT28" s="133">
        <v>70</v>
      </c>
      <c r="BU28" s="133">
        <v>35</v>
      </c>
      <c r="BV28" s="133">
        <v>0</v>
      </c>
      <c r="BW28" s="133">
        <v>20</v>
      </c>
      <c r="BX28" s="133">
        <v>75</v>
      </c>
      <c r="BY28" s="12"/>
      <c r="BZ28" s="12"/>
      <c r="CA28" s="39">
        <f t="shared" si="9"/>
        <v>0.6537735849056604</v>
      </c>
      <c r="CB28"/>
      <c r="CE28" s="47"/>
      <c r="CF28" s="14"/>
      <c r="CG28" s="12"/>
      <c r="CH28" s="12"/>
      <c r="CI28" s="11"/>
      <c r="CJ28" s="47"/>
      <c r="CK28" s="49"/>
      <c r="CL28" s="47">
        <f>CF28/100</f>
        <v>0</v>
      </c>
      <c r="CM28"/>
    </row>
    <row r="29" spans="1:91" s="7" customFormat="1" ht="12.75">
      <c r="A29" s="142">
        <v>26</v>
      </c>
      <c r="B29" s="12">
        <v>1051734</v>
      </c>
      <c r="C29" s="37">
        <f t="shared" si="1"/>
        <v>0.25555555555555554</v>
      </c>
      <c r="D29" s="38">
        <f t="shared" si="2"/>
        <v>0.33999999999999997</v>
      </c>
      <c r="E29" s="39">
        <f t="shared" si="3"/>
        <v>0.1570754716981132</v>
      </c>
      <c r="F29" s="40"/>
      <c r="G29" s="41">
        <f t="shared" si="0"/>
        <v>0.7526310272536687</v>
      </c>
      <c r="H29" s="11"/>
      <c r="I29" s="42"/>
      <c r="J29" s="43"/>
      <c r="K29"/>
      <c r="M29" s="11"/>
      <c r="N29" s="44">
        <f t="shared" si="4"/>
        <v>0.6388888888888888</v>
      </c>
      <c r="O29" s="45">
        <f t="shared" si="5"/>
        <v>0.9714285714285714</v>
      </c>
      <c r="P29" s="46">
        <f t="shared" si="6"/>
        <v>0.6283018867924528</v>
      </c>
      <c r="Q29" s="47"/>
      <c r="R29" s="11"/>
      <c r="S29" s="113">
        <v>50</v>
      </c>
      <c r="T29" s="50">
        <v>110</v>
      </c>
      <c r="U29" s="5"/>
      <c r="V29" s="5"/>
      <c r="W29" s="5"/>
      <c r="X29" s="82"/>
      <c r="Y29" s="11"/>
      <c r="Z29" s="12">
        <v>26</v>
      </c>
      <c r="AA29" s="12">
        <v>1051734</v>
      </c>
      <c r="AB29">
        <v>60</v>
      </c>
      <c r="AC29" s="131">
        <v>5</v>
      </c>
      <c r="AD29" s="131">
        <v>0</v>
      </c>
      <c r="AE29" s="131">
        <v>4</v>
      </c>
      <c r="AF29" s="131">
        <v>3</v>
      </c>
      <c r="AG29" s="131">
        <v>4</v>
      </c>
      <c r="AH29" s="131">
        <v>4</v>
      </c>
      <c r="AI29" s="131">
        <v>7</v>
      </c>
      <c r="AJ29" s="131">
        <v>7</v>
      </c>
      <c r="AK29" s="131">
        <v>5</v>
      </c>
      <c r="AL29" s="131">
        <v>4</v>
      </c>
      <c r="AM29" s="131">
        <v>4</v>
      </c>
      <c r="AN29" s="131">
        <v>2</v>
      </c>
      <c r="AO29" s="131">
        <v>2</v>
      </c>
      <c r="AP29" s="131">
        <v>2</v>
      </c>
      <c r="AQ29" s="131">
        <v>2</v>
      </c>
      <c r="AR29" s="131"/>
      <c r="AT29" s="37">
        <f t="shared" si="7"/>
        <v>0.6388888888888888</v>
      </c>
      <c r="AU29" s="12"/>
      <c r="AV29" s="107">
        <v>40</v>
      </c>
      <c r="AW29" s="93">
        <v>50</v>
      </c>
      <c r="AX29" s="93">
        <v>50</v>
      </c>
      <c r="AY29" s="107">
        <v>50</v>
      </c>
      <c r="AZ29" s="12">
        <v>50</v>
      </c>
      <c r="BA29" s="133">
        <v>50</v>
      </c>
      <c r="BB29" s="133">
        <v>50</v>
      </c>
      <c r="BC29" s="12"/>
      <c r="BD29" s="38">
        <f t="shared" si="8"/>
        <v>0.9714285714285714</v>
      </c>
      <c r="BE29"/>
      <c r="BF29"/>
      <c r="BG29" s="124">
        <v>70</v>
      </c>
      <c r="BH29" s="124">
        <v>20</v>
      </c>
      <c r="BI29" s="124">
        <v>20</v>
      </c>
      <c r="BJ29" s="50">
        <v>0</v>
      </c>
      <c r="BK29" s="50">
        <v>0</v>
      </c>
      <c r="BL29" s="124">
        <v>20</v>
      </c>
      <c r="BM29" s="50">
        <v>20</v>
      </c>
      <c r="BN29" s="7">
        <v>20</v>
      </c>
      <c r="BO29" s="7">
        <v>0</v>
      </c>
      <c r="BP29" s="1">
        <v>20</v>
      </c>
      <c r="BQ29" s="12">
        <v>45</v>
      </c>
      <c r="BR29" s="133">
        <v>20</v>
      </c>
      <c r="BS29" s="133">
        <v>70</v>
      </c>
      <c r="BT29" s="133">
        <v>100</v>
      </c>
      <c r="BU29" s="133">
        <v>35</v>
      </c>
      <c r="BV29" s="133">
        <v>92</v>
      </c>
      <c r="BW29" s="133">
        <v>20</v>
      </c>
      <c r="BX29" s="133">
        <v>94</v>
      </c>
      <c r="BY29" s="12"/>
      <c r="BZ29" s="12"/>
      <c r="CA29" s="39">
        <f t="shared" si="9"/>
        <v>0.6283018867924528</v>
      </c>
      <c r="CB29"/>
      <c r="CE29" s="47"/>
      <c r="CG29" s="12"/>
      <c r="CH29" s="12"/>
      <c r="CI29" s="11"/>
      <c r="CJ29" s="47"/>
      <c r="CK29" s="49"/>
      <c r="CL29" s="47"/>
      <c r="CM29"/>
    </row>
    <row r="30" spans="1:91" s="7" customFormat="1" ht="12.75">
      <c r="A30" s="50">
        <v>27</v>
      </c>
      <c r="B30" s="12">
        <v>1025704</v>
      </c>
      <c r="C30" s="37">
        <f t="shared" si="1"/>
        <v>0.22222222222222224</v>
      </c>
      <c r="D30" s="38">
        <f t="shared" si="2"/>
        <v>0.283</v>
      </c>
      <c r="E30" s="39">
        <f t="shared" si="3"/>
        <v>0.2294811320754717</v>
      </c>
      <c r="F30" s="40"/>
      <c r="G30" s="41">
        <f t="shared" si="0"/>
        <v>0.734703354297694</v>
      </c>
      <c r="H30" s="11"/>
      <c r="I30" s="42"/>
      <c r="J30" s="43"/>
      <c r="K30"/>
      <c r="M30" s="11"/>
      <c r="N30" s="44">
        <f t="shared" si="4"/>
        <v>0.5555555555555556</v>
      </c>
      <c r="O30" s="45">
        <f t="shared" si="5"/>
        <v>0.8085714285714286</v>
      </c>
      <c r="P30" s="46">
        <f t="shared" si="6"/>
        <v>0.9179245283018868</v>
      </c>
      <c r="Q30" s="47"/>
      <c r="R30" s="11"/>
      <c r="S30" s="113">
        <v>50</v>
      </c>
      <c r="T30" s="50">
        <v>150</v>
      </c>
      <c r="U30" s="5"/>
      <c r="V30" s="5"/>
      <c r="W30" s="5"/>
      <c r="X30" s="82"/>
      <c r="Y30" s="11"/>
      <c r="Z30" s="12">
        <v>27</v>
      </c>
      <c r="AA30" s="12">
        <v>1025704</v>
      </c>
      <c r="AB30" s="107">
        <v>70</v>
      </c>
      <c r="AC30" s="131">
        <v>5</v>
      </c>
      <c r="AD30" s="131">
        <v>0</v>
      </c>
      <c r="AE30" s="131">
        <v>1</v>
      </c>
      <c r="AF30" s="131">
        <v>2</v>
      </c>
      <c r="AG30" s="131">
        <v>2</v>
      </c>
      <c r="AH30" s="131">
        <v>1</v>
      </c>
      <c r="AI30" s="131">
        <v>1.5</v>
      </c>
      <c r="AJ30" s="131">
        <v>1.5</v>
      </c>
      <c r="AK30" s="131">
        <v>7</v>
      </c>
      <c r="AL30" s="131">
        <v>3.5</v>
      </c>
      <c r="AM30" s="131">
        <v>3.5</v>
      </c>
      <c r="AN30" s="131">
        <v>0.5</v>
      </c>
      <c r="AO30" s="131">
        <v>0.5</v>
      </c>
      <c r="AP30" s="131">
        <v>0.5</v>
      </c>
      <c r="AQ30" s="131">
        <v>0.5</v>
      </c>
      <c r="AR30" s="131"/>
      <c r="AT30" s="37">
        <f t="shared" si="7"/>
        <v>0.5555555555555556</v>
      </c>
      <c r="AU30" s="12"/>
      <c r="AV30" s="107">
        <v>50</v>
      </c>
      <c r="AW30" s="93">
        <v>40</v>
      </c>
      <c r="AX30" s="93">
        <v>35</v>
      </c>
      <c r="AY30">
        <v>23</v>
      </c>
      <c r="AZ30" s="12">
        <v>40</v>
      </c>
      <c r="BA30" s="133">
        <v>45</v>
      </c>
      <c r="BB30" s="133">
        <v>50</v>
      </c>
      <c r="BC30" s="12"/>
      <c r="BD30" s="38">
        <f t="shared" si="8"/>
        <v>0.8085714285714286</v>
      </c>
      <c r="BE30"/>
      <c r="BF30"/>
      <c r="BG30" s="124">
        <v>100</v>
      </c>
      <c r="BH30" s="124">
        <v>20</v>
      </c>
      <c r="BI30" s="124">
        <v>20</v>
      </c>
      <c r="BJ30" s="50">
        <v>70</v>
      </c>
      <c r="BK30" s="50">
        <v>70</v>
      </c>
      <c r="BL30" s="124">
        <v>18</v>
      </c>
      <c r="BM30" s="12">
        <v>20</v>
      </c>
      <c r="BN30" s="7">
        <v>20</v>
      </c>
      <c r="BO30" s="7">
        <v>100</v>
      </c>
      <c r="BP30" s="1">
        <v>20</v>
      </c>
      <c r="BQ30" s="12">
        <v>45</v>
      </c>
      <c r="BR30" s="133">
        <v>20</v>
      </c>
      <c r="BS30" s="133">
        <v>90</v>
      </c>
      <c r="BT30" s="133">
        <v>90</v>
      </c>
      <c r="BU30" s="133">
        <v>50</v>
      </c>
      <c r="BV30" s="133">
        <v>100</v>
      </c>
      <c r="BW30" s="133">
        <v>20</v>
      </c>
      <c r="BX30" s="133">
        <v>100</v>
      </c>
      <c r="BY30" s="12"/>
      <c r="BZ30" s="12"/>
      <c r="CA30" s="39">
        <f t="shared" si="9"/>
        <v>0.9179245283018868</v>
      </c>
      <c r="CB30"/>
      <c r="CE30" s="47"/>
      <c r="CG30" s="12"/>
      <c r="CH30" s="12"/>
      <c r="CI30" s="11"/>
      <c r="CJ30" s="47"/>
      <c r="CK30" s="49"/>
      <c r="CL30" s="47"/>
      <c r="CM30"/>
    </row>
    <row r="31" spans="1:91" s="7" customFormat="1" ht="12.75">
      <c r="A31" s="50">
        <v>28</v>
      </c>
      <c r="B31" s="12">
        <v>1038954</v>
      </c>
      <c r="C31" s="37">
        <f t="shared" si="1"/>
        <v>0.32222222222222224</v>
      </c>
      <c r="D31" s="38">
        <f t="shared" si="2"/>
        <v>0.305</v>
      </c>
      <c r="E31" s="39">
        <f t="shared" si="3"/>
        <v>0.08632075471698113</v>
      </c>
      <c r="F31" s="40"/>
      <c r="G31" s="41">
        <f t="shared" si="0"/>
        <v>0.7135429769392033</v>
      </c>
      <c r="H31" s="11"/>
      <c r="I31" s="42"/>
      <c r="J31" s="43"/>
      <c r="K31"/>
      <c r="M31" s="11"/>
      <c r="N31" s="44">
        <f t="shared" si="4"/>
        <v>0.8055555555555556</v>
      </c>
      <c r="O31" s="45">
        <f t="shared" si="5"/>
        <v>0.8714285714285714</v>
      </c>
      <c r="P31" s="46">
        <f t="shared" si="6"/>
        <v>0.3452830188679245</v>
      </c>
      <c r="Q31" s="47"/>
      <c r="R31" s="11"/>
      <c r="S31" s="113">
        <v>25</v>
      </c>
      <c r="T31" s="50">
        <v>75</v>
      </c>
      <c r="U31" s="5"/>
      <c r="V31" s="5"/>
      <c r="W31" s="5"/>
      <c r="X31" s="82"/>
      <c r="Y31" s="11"/>
      <c r="Z31" s="12">
        <v>28</v>
      </c>
      <c r="AA31" s="12">
        <v>1038954</v>
      </c>
      <c r="AB31" s="141">
        <v>85</v>
      </c>
      <c r="AC31" s="131">
        <v>5</v>
      </c>
      <c r="AD31" s="131">
        <v>5</v>
      </c>
      <c r="AE31" s="131">
        <v>3</v>
      </c>
      <c r="AF31" s="131">
        <v>1</v>
      </c>
      <c r="AG31" s="131">
        <v>2</v>
      </c>
      <c r="AH31" s="131">
        <v>4</v>
      </c>
      <c r="AI31" s="131">
        <v>6</v>
      </c>
      <c r="AJ31" s="131">
        <v>6</v>
      </c>
      <c r="AK31" s="131">
        <v>5</v>
      </c>
      <c r="AL31" s="131">
        <v>5.5</v>
      </c>
      <c r="AM31" s="131">
        <v>5.5</v>
      </c>
      <c r="AN31" s="131">
        <v>3</v>
      </c>
      <c r="AO31" s="131">
        <v>3</v>
      </c>
      <c r="AP31" s="131">
        <v>3</v>
      </c>
      <c r="AQ31" s="131">
        <v>3</v>
      </c>
      <c r="AR31" s="131"/>
      <c r="AT31" s="37">
        <f t="shared" si="7"/>
        <v>0.8055555555555556</v>
      </c>
      <c r="AU31" s="12"/>
      <c r="AV31" s="107">
        <v>50</v>
      </c>
      <c r="AW31" s="93">
        <v>40</v>
      </c>
      <c r="AX31" s="93">
        <v>50</v>
      </c>
      <c r="AY31">
        <v>50</v>
      </c>
      <c r="AZ31" s="12">
        <v>35</v>
      </c>
      <c r="BA31" s="133">
        <v>35</v>
      </c>
      <c r="BB31" s="133">
        <v>45</v>
      </c>
      <c r="BC31" s="12"/>
      <c r="BD31" s="38">
        <f t="shared" si="8"/>
        <v>0.8714285714285714</v>
      </c>
      <c r="BE31"/>
      <c r="BF31"/>
      <c r="BG31" s="124">
        <v>100</v>
      </c>
      <c r="BH31" s="124">
        <v>20</v>
      </c>
      <c r="BI31" s="124">
        <v>20</v>
      </c>
      <c r="BJ31" s="50"/>
      <c r="BK31" s="50"/>
      <c r="BL31" s="124">
        <v>20</v>
      </c>
      <c r="BM31" s="12">
        <v>16</v>
      </c>
      <c r="BN31" s="14">
        <v>0</v>
      </c>
      <c r="BO31" s="14">
        <v>0</v>
      </c>
      <c r="BP31" s="1">
        <v>10</v>
      </c>
      <c r="BQ31" s="12">
        <v>0</v>
      </c>
      <c r="BR31" s="133">
        <v>20</v>
      </c>
      <c r="BS31" s="133">
        <v>0</v>
      </c>
      <c r="BT31" s="133">
        <v>0</v>
      </c>
      <c r="BU31" s="133">
        <v>50</v>
      </c>
      <c r="BV31" s="133">
        <v>0</v>
      </c>
      <c r="BW31" s="133">
        <v>20</v>
      </c>
      <c r="BX31" s="133">
        <v>90</v>
      </c>
      <c r="BY31" s="12"/>
      <c r="BZ31" s="12"/>
      <c r="CA31" s="39">
        <f t="shared" si="9"/>
        <v>0.3452830188679245</v>
      </c>
      <c r="CB31"/>
      <c r="CE31" s="47"/>
      <c r="CG31" s="12"/>
      <c r="CH31" s="12"/>
      <c r="CI31" s="11"/>
      <c r="CJ31" s="47"/>
      <c r="CK31" s="49"/>
      <c r="CL31" s="47"/>
      <c r="CM31"/>
    </row>
    <row r="32" spans="1:91" s="7" customFormat="1" ht="12.75">
      <c r="A32" s="50">
        <v>29</v>
      </c>
      <c r="B32" s="12">
        <v>1026760</v>
      </c>
      <c r="C32" s="37">
        <f t="shared" si="1"/>
        <v>0.2511111111111111</v>
      </c>
      <c r="D32" s="38">
        <f t="shared" si="2"/>
        <v>0.26</v>
      </c>
      <c r="E32" s="39">
        <f t="shared" si="3"/>
        <v>0.15023584905660378</v>
      </c>
      <c r="F32" s="40"/>
      <c r="G32" s="41">
        <f t="shared" si="0"/>
        <v>0.6613469601677149</v>
      </c>
      <c r="H32" s="11"/>
      <c r="I32" s="42"/>
      <c r="J32" s="43"/>
      <c r="K32"/>
      <c r="M32" s="11"/>
      <c r="N32" s="44">
        <f t="shared" si="4"/>
        <v>0.6277777777777778</v>
      </c>
      <c r="O32" s="45">
        <f t="shared" si="5"/>
        <v>0.7428571428571429</v>
      </c>
      <c r="P32" s="46">
        <f t="shared" si="6"/>
        <v>0.6009433962264151</v>
      </c>
      <c r="Q32" s="47"/>
      <c r="R32" s="11"/>
      <c r="S32" s="128" t="s">
        <v>14</v>
      </c>
      <c r="T32" s="129" t="s">
        <v>14</v>
      </c>
      <c r="U32" s="5"/>
      <c r="V32" s="5"/>
      <c r="W32" s="5"/>
      <c r="X32" s="82"/>
      <c r="Y32" s="11"/>
      <c r="Z32" s="12">
        <v>29</v>
      </c>
      <c r="AA32" s="12">
        <v>1026760</v>
      </c>
      <c r="AB32" s="107">
        <v>68</v>
      </c>
      <c r="AC32" s="131">
        <v>5</v>
      </c>
      <c r="AD32" s="131">
        <v>0</v>
      </c>
      <c r="AE32" s="131">
        <v>1</v>
      </c>
      <c r="AF32" s="131">
        <v>3</v>
      </c>
      <c r="AG32" s="131">
        <v>1</v>
      </c>
      <c r="AH32" s="131">
        <v>3</v>
      </c>
      <c r="AI32" s="131">
        <v>6</v>
      </c>
      <c r="AJ32" s="131">
        <v>6</v>
      </c>
      <c r="AK32" s="107" t="s">
        <v>14</v>
      </c>
      <c r="AL32" s="131">
        <v>4</v>
      </c>
      <c r="AM32" s="131">
        <v>4</v>
      </c>
      <c r="AN32" s="131">
        <v>3</v>
      </c>
      <c r="AO32" s="131">
        <v>3</v>
      </c>
      <c r="AP32" s="131">
        <v>3</v>
      </c>
      <c r="AQ32" s="131">
        <v>3</v>
      </c>
      <c r="AR32" s="131"/>
      <c r="AT32" s="37">
        <f t="shared" si="7"/>
        <v>0.6277777777777778</v>
      </c>
      <c r="AU32" s="12"/>
      <c r="AV32" s="107">
        <v>50</v>
      </c>
      <c r="AW32" s="93">
        <v>50</v>
      </c>
      <c r="AX32" s="107">
        <v>35</v>
      </c>
      <c r="AY32" s="121">
        <v>35</v>
      </c>
      <c r="AZ32" s="12">
        <v>40</v>
      </c>
      <c r="BA32" s="133">
        <v>50</v>
      </c>
      <c r="BB32" s="133">
        <v>0</v>
      </c>
      <c r="BC32" s="12"/>
      <c r="BD32" s="38">
        <f t="shared" si="8"/>
        <v>0.7428571428571429</v>
      </c>
      <c r="BE32"/>
      <c r="BF32"/>
      <c r="BG32" s="124">
        <v>100</v>
      </c>
      <c r="BH32" s="124">
        <v>20</v>
      </c>
      <c r="BI32" s="124">
        <v>20</v>
      </c>
      <c r="BJ32" s="50">
        <v>100</v>
      </c>
      <c r="BK32" s="50"/>
      <c r="BL32" s="50">
        <v>20</v>
      </c>
      <c r="BM32" s="127">
        <v>14</v>
      </c>
      <c r="BN32" s="14">
        <v>14</v>
      </c>
      <c r="BO32" s="14">
        <v>0</v>
      </c>
      <c r="BP32" s="1">
        <v>20</v>
      </c>
      <c r="BQ32" s="12">
        <v>35</v>
      </c>
      <c r="BR32" s="133">
        <v>20</v>
      </c>
      <c r="BS32" s="133">
        <v>70</v>
      </c>
      <c r="BT32" s="133">
        <v>70</v>
      </c>
      <c r="BU32" s="133">
        <v>50</v>
      </c>
      <c r="BV32" s="133">
        <v>0</v>
      </c>
      <c r="BW32" s="133">
        <v>14</v>
      </c>
      <c r="BX32" s="133">
        <v>70</v>
      </c>
      <c r="BY32" s="12"/>
      <c r="BZ32" s="12"/>
      <c r="CA32" s="39">
        <f t="shared" si="9"/>
        <v>0.6009433962264151</v>
      </c>
      <c r="CB32"/>
      <c r="CE32" s="47"/>
      <c r="CG32" s="12"/>
      <c r="CH32" s="12"/>
      <c r="CI32" s="11"/>
      <c r="CJ32" s="47"/>
      <c r="CK32" s="49"/>
      <c r="CL32" s="47"/>
      <c r="CM32"/>
    </row>
    <row r="33" spans="1:91" s="7" customFormat="1" ht="12.75">
      <c r="A33" s="50">
        <v>30</v>
      </c>
      <c r="B33" s="12">
        <v>1029912</v>
      </c>
      <c r="C33" s="37">
        <f t="shared" si="1"/>
        <v>0.20333333333333334</v>
      </c>
      <c r="D33" s="38">
        <f t="shared" si="2"/>
        <v>0.215</v>
      </c>
      <c r="E33" s="39">
        <f t="shared" si="3"/>
        <v>0.14268867924528303</v>
      </c>
      <c r="F33" s="40"/>
      <c r="G33" s="143">
        <f t="shared" si="0"/>
        <v>0.5610220125786164</v>
      </c>
      <c r="H33" s="11"/>
      <c r="I33" s="42"/>
      <c r="J33" s="43"/>
      <c r="K33"/>
      <c r="M33" s="11"/>
      <c r="N33" s="44">
        <f t="shared" si="4"/>
        <v>0.5083333333333333</v>
      </c>
      <c r="O33" s="45">
        <f t="shared" si="5"/>
        <v>0.6142857142857143</v>
      </c>
      <c r="P33" s="46">
        <f t="shared" si="6"/>
        <v>0.5707547169811321</v>
      </c>
      <c r="Q33" s="47"/>
      <c r="R33" s="11"/>
      <c r="S33" s="113">
        <v>30</v>
      </c>
      <c r="T33" s="50">
        <v>100</v>
      </c>
      <c r="U33" s="5"/>
      <c r="V33" s="5"/>
      <c r="W33" s="5"/>
      <c r="X33" s="82"/>
      <c r="Y33" s="11"/>
      <c r="Z33" s="12">
        <v>30</v>
      </c>
      <c r="AA33" s="12">
        <v>1029912</v>
      </c>
      <c r="AB33" s="93">
        <v>65</v>
      </c>
      <c r="AC33" s="131"/>
      <c r="AD33" s="131">
        <v>0</v>
      </c>
      <c r="AE33" s="131">
        <v>3</v>
      </c>
      <c r="AF33" s="131">
        <v>3</v>
      </c>
      <c r="AG33" s="131">
        <v>1</v>
      </c>
      <c r="AH33" s="131">
        <v>0</v>
      </c>
      <c r="AI33" s="131">
        <v>0</v>
      </c>
      <c r="AJ33" s="131">
        <v>0</v>
      </c>
      <c r="AK33" s="131">
        <v>5.5</v>
      </c>
      <c r="AL33" s="131">
        <v>3</v>
      </c>
      <c r="AM33" s="131">
        <v>3</v>
      </c>
      <c r="AN33" s="131">
        <v>2</v>
      </c>
      <c r="AO33" s="131">
        <v>2</v>
      </c>
      <c r="AP33" s="131">
        <v>2</v>
      </c>
      <c r="AQ33" s="131">
        <v>2</v>
      </c>
      <c r="AR33" s="131"/>
      <c r="AT33" s="37">
        <f t="shared" si="7"/>
        <v>0.5083333333333333</v>
      </c>
      <c r="AU33" s="12"/>
      <c r="AV33" s="107">
        <v>35</v>
      </c>
      <c r="AW33" s="93">
        <v>40</v>
      </c>
      <c r="AX33" s="93">
        <v>35</v>
      </c>
      <c r="AY33">
        <v>0</v>
      </c>
      <c r="AZ33" s="12">
        <v>45</v>
      </c>
      <c r="BA33" s="133">
        <v>50</v>
      </c>
      <c r="BB33" s="133">
        <v>10</v>
      </c>
      <c r="BC33" s="12"/>
      <c r="BD33" s="38">
        <f t="shared" si="8"/>
        <v>0.6142857142857143</v>
      </c>
      <c r="BE33"/>
      <c r="BF33"/>
      <c r="BG33" s="124">
        <v>75</v>
      </c>
      <c r="BH33" s="124">
        <v>75</v>
      </c>
      <c r="BI33" s="124">
        <v>20</v>
      </c>
      <c r="BJ33" s="124">
        <v>75</v>
      </c>
      <c r="BK33" s="124">
        <v>75</v>
      </c>
      <c r="BL33" s="124">
        <v>20</v>
      </c>
      <c r="BM33" s="12">
        <v>20</v>
      </c>
      <c r="BN33" s="7">
        <v>20</v>
      </c>
      <c r="BO33" s="7">
        <v>0</v>
      </c>
      <c r="BP33" s="1">
        <v>20</v>
      </c>
      <c r="BQ33" s="12">
        <v>0</v>
      </c>
      <c r="BR33" s="133">
        <v>20</v>
      </c>
      <c r="BS33" s="133">
        <v>0</v>
      </c>
      <c r="BT33" s="133">
        <v>70</v>
      </c>
      <c r="BU33" s="133">
        <v>45</v>
      </c>
      <c r="BV33" s="133">
        <v>0</v>
      </c>
      <c r="BW33" s="133">
        <v>20</v>
      </c>
      <c r="BX33" s="133">
        <v>50</v>
      </c>
      <c r="BY33" s="12"/>
      <c r="BZ33" s="12"/>
      <c r="CA33" s="39">
        <f t="shared" si="9"/>
        <v>0.5707547169811321</v>
      </c>
      <c r="CB33"/>
      <c r="CE33" s="47"/>
      <c r="CG33" s="12"/>
      <c r="CH33" s="12"/>
      <c r="CI33" s="11"/>
      <c r="CJ33" s="47"/>
      <c r="CK33" s="49"/>
      <c r="CL33" s="47"/>
      <c r="CM33"/>
    </row>
    <row r="34" spans="1:91" s="7" customFormat="1" ht="12.75">
      <c r="A34" s="50">
        <v>31</v>
      </c>
      <c r="B34" s="12">
        <v>1017825</v>
      </c>
      <c r="C34" s="37">
        <f t="shared" si="1"/>
        <v>0.17777777777777778</v>
      </c>
      <c r="D34" s="38">
        <f t="shared" si="2"/>
        <v>0.215</v>
      </c>
      <c r="E34" s="39">
        <f t="shared" si="3"/>
        <v>0.10400943396226416</v>
      </c>
      <c r="F34" s="40"/>
      <c r="G34" s="41">
        <f t="shared" si="0"/>
        <v>0.4967872117400419</v>
      </c>
      <c r="H34" s="11"/>
      <c r="I34" s="42"/>
      <c r="J34" s="43"/>
      <c r="K34"/>
      <c r="M34" s="11"/>
      <c r="N34" s="44">
        <f t="shared" si="4"/>
        <v>0.4444444444444444</v>
      </c>
      <c r="O34" s="45">
        <f t="shared" si="5"/>
        <v>0.6142857142857143</v>
      </c>
      <c r="P34" s="46">
        <f t="shared" si="6"/>
        <v>0.4160377358490566</v>
      </c>
      <c r="Q34" s="47"/>
      <c r="R34" s="11"/>
      <c r="S34" s="113">
        <v>53</v>
      </c>
      <c r="T34" s="50">
        <v>100</v>
      </c>
      <c r="U34" s="5"/>
      <c r="V34" s="5"/>
      <c r="W34" s="5"/>
      <c r="X34" s="82"/>
      <c r="Y34" s="11"/>
      <c r="Z34" s="12">
        <v>31</v>
      </c>
      <c r="AA34" s="12">
        <v>1017825</v>
      </c>
      <c r="AB34">
        <v>50</v>
      </c>
      <c r="AC34" s="131">
        <v>5</v>
      </c>
      <c r="AD34" s="131">
        <v>0</v>
      </c>
      <c r="AE34" s="131">
        <v>1</v>
      </c>
      <c r="AF34" s="131">
        <v>2</v>
      </c>
      <c r="AG34" s="131">
        <v>2</v>
      </c>
      <c r="AH34" s="131">
        <v>0</v>
      </c>
      <c r="AI34" s="131">
        <v>2</v>
      </c>
      <c r="AJ34" s="131">
        <v>2</v>
      </c>
      <c r="AK34" s="131">
        <v>2</v>
      </c>
      <c r="AL34" s="131">
        <v>3</v>
      </c>
      <c r="AM34" s="131">
        <v>3</v>
      </c>
      <c r="AN34" s="131">
        <v>2</v>
      </c>
      <c r="AO34" s="131">
        <v>2</v>
      </c>
      <c r="AP34" s="131">
        <v>2</v>
      </c>
      <c r="AQ34" s="131">
        <v>2</v>
      </c>
      <c r="AR34" s="131"/>
      <c r="AT34" s="37">
        <f t="shared" si="7"/>
        <v>0.4444444444444444</v>
      </c>
      <c r="AU34" s="12"/>
      <c r="AV34" s="107">
        <v>35</v>
      </c>
      <c r="AW34" s="93">
        <v>35</v>
      </c>
      <c r="AX34" s="93">
        <v>20</v>
      </c>
      <c r="AY34">
        <v>20</v>
      </c>
      <c r="AZ34" s="12">
        <v>25</v>
      </c>
      <c r="BA34" s="133">
        <v>45</v>
      </c>
      <c r="BB34" s="133">
        <v>35</v>
      </c>
      <c r="BC34" s="12"/>
      <c r="BD34" s="38">
        <f t="shared" si="8"/>
        <v>0.6142857142857143</v>
      </c>
      <c r="BE34"/>
      <c r="BF34"/>
      <c r="BG34" s="124">
        <v>70</v>
      </c>
      <c r="BH34" s="124">
        <v>20</v>
      </c>
      <c r="BI34" s="124">
        <v>14</v>
      </c>
      <c r="BJ34" s="50">
        <v>0</v>
      </c>
      <c r="BK34" s="50">
        <v>0</v>
      </c>
      <c r="BL34" s="124">
        <v>16</v>
      </c>
      <c r="BM34" s="12">
        <v>20</v>
      </c>
      <c r="BN34" s="7">
        <v>18</v>
      </c>
      <c r="BO34" s="7">
        <v>100</v>
      </c>
      <c r="BP34" s="1">
        <v>18</v>
      </c>
      <c r="BQ34" s="12">
        <v>35</v>
      </c>
      <c r="BR34" s="133">
        <v>20</v>
      </c>
      <c r="BS34" s="133">
        <v>0</v>
      </c>
      <c r="BT34" s="133">
        <v>90</v>
      </c>
      <c r="BU34" s="133">
        <v>0</v>
      </c>
      <c r="BV34" s="133">
        <v>0</v>
      </c>
      <c r="BW34" s="133">
        <v>20</v>
      </c>
      <c r="BX34" s="133">
        <v>0</v>
      </c>
      <c r="BY34" s="12"/>
      <c r="BZ34" s="12"/>
      <c r="CA34" s="39">
        <f t="shared" si="9"/>
        <v>0.4160377358490566</v>
      </c>
      <c r="CB34"/>
      <c r="CE34" s="47"/>
      <c r="CG34" s="12"/>
      <c r="CH34" s="12"/>
      <c r="CI34" s="11"/>
      <c r="CJ34" s="47"/>
      <c r="CK34" s="49"/>
      <c r="CL34" s="47"/>
      <c r="CM34"/>
    </row>
    <row r="35" spans="1:91" s="7" customFormat="1" ht="12.75">
      <c r="A35" s="108"/>
      <c r="B35" s="12"/>
      <c r="C35"/>
      <c r="D35" s="94"/>
      <c r="E35" s="11"/>
      <c r="F35" s="40"/>
      <c r="G35" s="40"/>
      <c r="H35" s="11"/>
      <c r="I35"/>
      <c r="J35" s="94"/>
      <c r="K35" s="11"/>
      <c r="L35" s="94"/>
      <c r="M35" s="11"/>
      <c r="N35"/>
      <c r="O35" s="94"/>
      <c r="P35" s="11"/>
      <c r="Q35" s="47"/>
      <c r="R35" s="11"/>
      <c r="S35" s="138">
        <f>SUM(S16:S33)/21</f>
        <v>41.333333333333336</v>
      </c>
      <c r="T35" s="140">
        <f>SUM(T16:T33)/21</f>
        <v>108.95238095238095</v>
      </c>
      <c r="U35" s="5"/>
      <c r="V35" s="5"/>
      <c r="W35" s="5"/>
      <c r="X35" s="82"/>
      <c r="Y35" s="11"/>
      <c r="Z35" s="108" t="s">
        <v>47</v>
      </c>
      <c r="AA35" s="12"/>
      <c r="AB35" s="14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T35" s="37">
        <f t="shared" si="7"/>
        <v>0</v>
      </c>
      <c r="AU35" s="12"/>
      <c r="AV35" s="107"/>
      <c r="AW35" s="93"/>
      <c r="AX35" s="93"/>
      <c r="AY35"/>
      <c r="AZ35" s="12"/>
      <c r="BA35" s="133"/>
      <c r="BB35" s="133"/>
      <c r="BC35" s="12"/>
      <c r="BD35" s="38">
        <f t="shared" si="8"/>
        <v>0</v>
      </c>
      <c r="BE35"/>
      <c r="BF35"/>
      <c r="BG35" s="124"/>
      <c r="BH35" s="124"/>
      <c r="BI35" s="124"/>
      <c r="BJ35" s="50"/>
      <c r="BK35" s="50"/>
      <c r="BL35" s="124"/>
      <c r="BM35" s="12"/>
      <c r="BP35" s="1"/>
      <c r="BQ35" s="12"/>
      <c r="BR35" s="133"/>
      <c r="BS35" s="133"/>
      <c r="BT35" s="133"/>
      <c r="BU35" s="133"/>
      <c r="BV35" s="133"/>
      <c r="BW35" s="133"/>
      <c r="BX35" s="133"/>
      <c r="BY35" s="12"/>
      <c r="BZ35" s="12"/>
      <c r="CA35" s="39">
        <f t="shared" si="9"/>
        <v>0</v>
      </c>
      <c r="CB35"/>
      <c r="CE35" s="47"/>
      <c r="CG35" s="12"/>
      <c r="CH35" s="12"/>
      <c r="CI35" s="11"/>
      <c r="CJ35" s="47"/>
      <c r="CK35" s="49"/>
      <c r="CL35" s="47"/>
      <c r="CM35"/>
    </row>
    <row r="36" ht="12.75">
      <c r="Y36" s="11"/>
    </row>
    <row r="37" spans="1:93" s="7" customFormat="1" ht="12.75">
      <c r="A37" s="1"/>
      <c r="B37" s="1"/>
      <c r="E37" s="11"/>
      <c r="G37" s="53"/>
      <c r="I37" s="51"/>
      <c r="K37" s="1"/>
      <c r="L37" s="5"/>
      <c r="M37" s="11"/>
      <c r="N37" s="11"/>
      <c r="O37" s="11"/>
      <c r="P37" s="11"/>
      <c r="Q37" s="47"/>
      <c r="R37" s="11"/>
      <c r="S37" s="117" t="s">
        <v>40</v>
      </c>
      <c r="T37" s="1"/>
      <c r="U37" s="1"/>
      <c r="V37" s="1"/>
      <c r="W37" s="1"/>
      <c r="X37" s="82"/>
      <c r="Y37" s="11"/>
      <c r="Z37" s="12"/>
      <c r="AA37"/>
      <c r="AB37"/>
      <c r="AT37" s="37"/>
      <c r="AU37" s="12"/>
      <c r="AV37" s="93"/>
      <c r="AW37" s="93"/>
      <c r="AX37" s="93"/>
      <c r="AY37"/>
      <c r="AZ37" s="12"/>
      <c r="BA37" s="12"/>
      <c r="BB37" s="12"/>
      <c r="BC37" s="12"/>
      <c r="BD37" s="38"/>
      <c r="BE37"/>
      <c r="BF37"/>
      <c r="BG37" s="126"/>
      <c r="BH37" s="126"/>
      <c r="BI37" s="126"/>
      <c r="BJ37" s="126"/>
      <c r="BK37" s="126"/>
      <c r="BL37" s="126"/>
      <c r="BM37" s="126"/>
      <c r="BN37" s="11"/>
      <c r="BO37" s="54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39"/>
      <c r="CB37"/>
      <c r="CF37" s="12"/>
      <c r="CG37" s="12"/>
      <c r="CH37" s="12"/>
      <c r="CI37" s="11"/>
      <c r="CJ37" s="47"/>
      <c r="CK37" s="49"/>
      <c r="CL37" s="49"/>
      <c r="CM37"/>
      <c r="CN37" s="11"/>
      <c r="CO37" s="11"/>
    </row>
    <row r="38" spans="1:93" s="55" customFormat="1" ht="24.75" customHeight="1">
      <c r="A38" s="56"/>
      <c r="B38" s="57"/>
      <c r="C38" s="58">
        <f>SUM(C4:C35)/34</f>
        <v>0.28131699346405226</v>
      </c>
      <c r="D38" s="59">
        <f>SUM(D4:D35)/31</f>
        <v>0.318258064516129</v>
      </c>
      <c r="E38" s="60">
        <f>SUM(E4:E35)/31</f>
        <v>0.21665398660985996</v>
      </c>
      <c r="F38" s="55" t="s">
        <v>18</v>
      </c>
      <c r="G38" s="61">
        <f>SUM(G4:G35)/31</f>
        <v>0.8434532697639817</v>
      </c>
      <c r="I38" s="62" t="s">
        <v>19</v>
      </c>
      <c r="J38" s="8"/>
      <c r="K38" s="63"/>
      <c r="L38" s="64"/>
      <c r="M38" s="57"/>
      <c r="N38" s="58">
        <f>SUM(N4:N35)/31</f>
        <v>0.7713530465949822</v>
      </c>
      <c r="O38" s="59">
        <f>SUM(O4:O35)/31</f>
        <v>0.9093087557603685</v>
      </c>
      <c r="P38" s="60">
        <f>SUM(P4:P35)/31</f>
        <v>0.8666159464394398</v>
      </c>
      <c r="Q38" s="96">
        <f>SUM(Q4:Q35)/31</f>
        <v>0</v>
      </c>
      <c r="R38" s="57"/>
      <c r="S38" s="115">
        <f>SUM(S24:S35)/11</f>
        <v>42.12121212121212</v>
      </c>
      <c r="T38" s="116">
        <f>SUM(T24:T35)/11</f>
        <v>118.99567099567099</v>
      </c>
      <c r="U38" s="116">
        <f>SUM(U4:U35)/20</f>
        <v>0</v>
      </c>
      <c r="V38" s="116">
        <f>SUM(V4:V35)/22</f>
        <v>0</v>
      </c>
      <c r="W38" s="116">
        <f>SUM(W4:W35)/17</f>
        <v>0</v>
      </c>
      <c r="X38" s="114"/>
      <c r="Y38" s="57"/>
      <c r="Z38" s="10"/>
      <c r="AA38" s="57"/>
      <c r="AB38" s="57"/>
      <c r="AT38" s="65"/>
      <c r="AU38" s="10"/>
      <c r="AV38" s="93"/>
      <c r="AW38" s="93"/>
      <c r="AX38" s="93"/>
      <c r="AY38"/>
      <c r="AZ38" s="10"/>
      <c r="BA38" s="10"/>
      <c r="BB38" s="10"/>
      <c r="BC38" s="10"/>
      <c r="BD38" s="66"/>
      <c r="BE38" s="57"/>
      <c r="BF38" s="57"/>
      <c r="BG38" s="10"/>
      <c r="BH38" s="10"/>
      <c r="BI38" s="10"/>
      <c r="BJ38" s="10"/>
      <c r="BK38" s="10"/>
      <c r="BL38" s="10"/>
      <c r="BM38" s="10"/>
      <c r="BN38" s="57"/>
      <c r="BO38" s="68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67"/>
      <c r="CB38" s="57"/>
      <c r="CF38" s="10"/>
      <c r="CG38" s="10"/>
      <c r="CH38" s="10"/>
      <c r="CI38" s="57"/>
      <c r="CJ38" s="69"/>
      <c r="CK38" s="70"/>
      <c r="CL38" s="70"/>
      <c r="CM38" s="57"/>
      <c r="CN38" s="57"/>
      <c r="CO38" s="57"/>
    </row>
    <row r="39" spans="1:93" s="7" customFormat="1" ht="12.75">
      <c r="A39" s="1"/>
      <c r="B39" s="1"/>
      <c r="E39" s="11"/>
      <c r="G39" s="53"/>
      <c r="I39" s="62" t="s">
        <v>20</v>
      </c>
      <c r="J39" s="8"/>
      <c r="K39" s="63"/>
      <c r="L39" s="64"/>
      <c r="M39" s="11"/>
      <c r="N39" s="11"/>
      <c r="O39" s="11"/>
      <c r="P39" s="11"/>
      <c r="R39" s="11"/>
      <c r="U39" s="1"/>
      <c r="V39" s="1"/>
      <c r="W39" s="1" t="s">
        <v>41</v>
      </c>
      <c r="X39" s="1"/>
      <c r="Y39" s="11"/>
      <c r="Z39" s="1"/>
      <c r="AA39" s="1"/>
      <c r="AB39" s="1"/>
      <c r="AT39" s="71"/>
      <c r="AU39" s="1"/>
      <c r="AV39" s="93"/>
      <c r="AW39" s="93"/>
      <c r="AX39" s="93"/>
      <c r="AY39"/>
      <c r="AZ39" s="1"/>
      <c r="BA39" s="1"/>
      <c r="BB39" s="1"/>
      <c r="BC39" s="1"/>
      <c r="BD39" s="72"/>
      <c r="BE39" s="1"/>
      <c r="BF39" s="1"/>
      <c r="BG39" s="1"/>
      <c r="BH39" s="1"/>
      <c r="BI39" s="1"/>
      <c r="BJ39" s="1"/>
      <c r="BK39" s="1"/>
      <c r="BL39" s="1"/>
      <c r="BM39" s="1"/>
      <c r="BN39" s="11"/>
      <c r="BO39" s="1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4"/>
      <c r="CB39" s="1"/>
      <c r="CF39" s="1"/>
      <c r="CG39" s="1"/>
      <c r="CH39" s="1"/>
      <c r="CI39" s="17"/>
      <c r="CJ39" s="17"/>
      <c r="CK39" s="17"/>
      <c r="CM39" s="1"/>
      <c r="CN39" s="11"/>
      <c r="CO39" s="11"/>
    </row>
    <row r="40" spans="1:93" s="7" customFormat="1" ht="12.75">
      <c r="A40" s="1"/>
      <c r="B40" s="73" t="s">
        <v>21</v>
      </c>
      <c r="C40" s="74"/>
      <c r="D40" s="74"/>
      <c r="E40" s="75" t="s">
        <v>22</v>
      </c>
      <c r="F40" s="76"/>
      <c r="G40" s="53">
        <v>31</v>
      </c>
      <c r="I40" s="62" t="s">
        <v>23</v>
      </c>
      <c r="J40" s="8"/>
      <c r="K40" s="63"/>
      <c r="L40" s="64"/>
      <c r="M40" s="11"/>
      <c r="N40" s="11"/>
      <c r="O40" s="11"/>
      <c r="P40" s="11"/>
      <c r="R40" s="11"/>
      <c r="U40" s="1"/>
      <c r="V40" s="1"/>
      <c r="W40" s="1"/>
      <c r="X40" s="1"/>
      <c r="Y40" s="11"/>
      <c r="Z40" s="1"/>
      <c r="AA40" s="1"/>
      <c r="AB40" s="1"/>
      <c r="AT40" s="71"/>
      <c r="AU40" s="1"/>
      <c r="AV40" s="93" t="s">
        <v>14</v>
      </c>
      <c r="AW40" s="93"/>
      <c r="AX40" s="93"/>
      <c r="AY40"/>
      <c r="AZ40" s="1"/>
      <c r="BA40" s="1"/>
      <c r="BB40" s="1"/>
      <c r="BC40" s="1"/>
      <c r="BD40" s="72"/>
      <c r="BE40" s="1"/>
      <c r="BF40" s="1"/>
      <c r="BG40" s="1"/>
      <c r="BH40" s="1"/>
      <c r="BI40" s="1"/>
      <c r="BJ40" s="1"/>
      <c r="BK40" s="1"/>
      <c r="BL40" s="1"/>
      <c r="BM40" s="1"/>
      <c r="BN40" s="11"/>
      <c r="BO40" s="1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4"/>
      <c r="CB40" s="1"/>
      <c r="CF40" s="1"/>
      <c r="CG40" s="1"/>
      <c r="CH40" s="1"/>
      <c r="CI40" s="17"/>
      <c r="CJ40" s="17"/>
      <c r="CK40" s="17"/>
      <c r="CM40" s="1"/>
      <c r="CN40" s="11"/>
      <c r="CO40" s="11"/>
    </row>
    <row r="41" spans="1:93" s="7" customFormat="1" ht="12.75">
      <c r="A41" s="1"/>
      <c r="B41" s="77">
        <v>0.9</v>
      </c>
      <c r="C41" s="78">
        <v>1</v>
      </c>
      <c r="D41" s="79" t="s">
        <v>14</v>
      </c>
      <c r="E41" s="97">
        <v>11</v>
      </c>
      <c r="F41" s="103">
        <f>E41/E46</f>
        <v>0.3548387096774194</v>
      </c>
      <c r="G41" s="53"/>
      <c r="I41" s="62" t="s">
        <v>24</v>
      </c>
      <c r="J41" s="8"/>
      <c r="K41" s="63"/>
      <c r="L41" s="64"/>
      <c r="M41" s="11"/>
      <c r="N41" s="11"/>
      <c r="O41" s="11"/>
      <c r="P41" s="11"/>
      <c r="R41" s="11"/>
      <c r="S41" s="101" t="s">
        <v>42</v>
      </c>
      <c r="U41" s="1"/>
      <c r="V41" s="1"/>
      <c r="W41" s="1"/>
      <c r="X41" s="1"/>
      <c r="Y41" s="11"/>
      <c r="Z41" s="1"/>
      <c r="AA41" s="1"/>
      <c r="AB41" s="1"/>
      <c r="AT41" s="71"/>
      <c r="AU41" s="1"/>
      <c r="AV41" s="93"/>
      <c r="AW41" s="93"/>
      <c r="AX41" s="93"/>
      <c r="AY41"/>
      <c r="AZ41" s="1"/>
      <c r="BA41" s="1"/>
      <c r="BB41" s="1"/>
      <c r="BC41" s="1"/>
      <c r="BD41" s="72"/>
      <c r="BE41" s="1"/>
      <c r="BF41" s="1"/>
      <c r="BG41" s="1"/>
      <c r="BH41" s="1"/>
      <c r="BI41" s="1"/>
      <c r="BJ41" s="1"/>
      <c r="BK41" s="1"/>
      <c r="BL41" s="1"/>
      <c r="BM41" s="1"/>
      <c r="BN41" s="11"/>
      <c r="BO41" s="1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4"/>
      <c r="CB41" s="1"/>
      <c r="CF41" s="1"/>
      <c r="CG41" s="1"/>
      <c r="CH41" s="1"/>
      <c r="CI41" s="17"/>
      <c r="CJ41" s="17"/>
      <c r="CK41" s="17"/>
      <c r="CM41" s="1"/>
      <c r="CN41" s="11"/>
      <c r="CO41" s="11"/>
    </row>
    <row r="42" spans="1:93" s="7" customFormat="1" ht="12.75">
      <c r="A42" s="1"/>
      <c r="B42" s="80">
        <v>0.8</v>
      </c>
      <c r="C42" s="81">
        <v>0.89</v>
      </c>
      <c r="D42" s="82" t="s">
        <v>17</v>
      </c>
      <c r="E42" s="100">
        <v>12</v>
      </c>
      <c r="F42" s="104">
        <f>E42/E46</f>
        <v>0.3870967741935484</v>
      </c>
      <c r="G42" s="53"/>
      <c r="I42" s="83"/>
      <c r="J42" s="51"/>
      <c r="L42" s="1"/>
      <c r="M42" s="11"/>
      <c r="N42" s="11"/>
      <c r="O42" s="11"/>
      <c r="P42" s="11"/>
      <c r="R42" s="11"/>
      <c r="S42" t="s">
        <v>43</v>
      </c>
      <c r="U42" s="1"/>
      <c r="V42" s="1"/>
      <c r="W42" s="1"/>
      <c r="X42" s="1"/>
      <c r="Y42" s="11"/>
      <c r="Z42" s="1"/>
      <c r="AA42" s="1"/>
      <c r="AB42" s="1"/>
      <c r="AT42" s="71"/>
      <c r="AU42" s="1"/>
      <c r="AV42" s="93"/>
      <c r="AW42" s="93"/>
      <c r="AX42" s="93"/>
      <c r="AY42"/>
      <c r="AZ42" s="1"/>
      <c r="BA42" s="1"/>
      <c r="BB42" s="1"/>
      <c r="BC42" s="1"/>
      <c r="BD42" s="72"/>
      <c r="BE42" s="1"/>
      <c r="BF42" s="1"/>
      <c r="BG42" s="1"/>
      <c r="BH42" s="1"/>
      <c r="BI42" s="1"/>
      <c r="BJ42" s="1"/>
      <c r="BK42" s="1"/>
      <c r="BL42" s="1"/>
      <c r="BM42" s="1"/>
      <c r="BN42" s="11"/>
      <c r="BO42" s="1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4"/>
      <c r="CB42" s="1"/>
      <c r="CF42" s="1"/>
      <c r="CG42" s="1"/>
      <c r="CH42" s="1"/>
      <c r="CI42" s="17"/>
      <c r="CJ42" s="17"/>
      <c r="CK42" s="17"/>
      <c r="CM42" s="1"/>
      <c r="CN42" s="11"/>
      <c r="CO42" s="11"/>
    </row>
    <row r="43" spans="1:93" s="7" customFormat="1" ht="12.75">
      <c r="A43" s="1"/>
      <c r="B43" s="80">
        <v>0.7</v>
      </c>
      <c r="C43" s="81">
        <v>0.79</v>
      </c>
      <c r="D43" s="84" t="s">
        <v>15</v>
      </c>
      <c r="E43" s="100">
        <v>5</v>
      </c>
      <c r="F43" s="104">
        <f>E43/E46</f>
        <v>0.16129032258064516</v>
      </c>
      <c r="G43" s="53"/>
      <c r="I43" s="52" t="s">
        <v>25</v>
      </c>
      <c r="J43" s="85"/>
      <c r="K43" s="9"/>
      <c r="L43" s="86"/>
      <c r="M43" s="11"/>
      <c r="N43" s="11"/>
      <c r="O43" s="11"/>
      <c r="P43" s="11"/>
      <c r="R43" s="11"/>
      <c r="S43" t="s">
        <v>44</v>
      </c>
      <c r="U43" s="1"/>
      <c r="V43" s="1"/>
      <c r="W43" s="1"/>
      <c r="X43" s="1"/>
      <c r="Y43" s="11"/>
      <c r="Z43" s="1"/>
      <c r="AA43" s="1"/>
      <c r="AB43" s="1"/>
      <c r="AT43" s="71"/>
      <c r="AU43" s="1"/>
      <c r="AV43" s="107">
        <v>50</v>
      </c>
      <c r="AW43" s="107" t="s">
        <v>14</v>
      </c>
      <c r="AX43" s="107"/>
      <c r="AY43"/>
      <c r="AZ43" s="1"/>
      <c r="BA43" s="1"/>
      <c r="BB43" s="1"/>
      <c r="BC43" s="1"/>
      <c r="BD43" s="72"/>
      <c r="BE43" s="1"/>
      <c r="BF43" s="1"/>
      <c r="BG43" s="1"/>
      <c r="BH43" s="1"/>
      <c r="BI43" s="1"/>
      <c r="BJ43" s="1"/>
      <c r="BK43" s="1"/>
      <c r="BL43" s="1"/>
      <c r="BM43" s="1"/>
      <c r="BN43" s="11"/>
      <c r="BO43" s="1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4"/>
      <c r="CB43" s="1"/>
      <c r="CF43" s="1"/>
      <c r="CG43" s="1"/>
      <c r="CH43" s="1"/>
      <c r="CI43" s="17"/>
      <c r="CJ43" s="17"/>
      <c r="CK43" s="17"/>
      <c r="CM43" s="1"/>
      <c r="CN43" s="11"/>
      <c r="CO43" s="11"/>
    </row>
    <row r="44" spans="1:93" s="7" customFormat="1" ht="12.75">
      <c r="A44" s="1"/>
      <c r="B44" s="80">
        <v>0.6</v>
      </c>
      <c r="C44" s="81">
        <v>0.69</v>
      </c>
      <c r="D44" s="82" t="s">
        <v>32</v>
      </c>
      <c r="E44" s="100">
        <v>1</v>
      </c>
      <c r="F44" s="104">
        <f>E44/E46</f>
        <v>0.03225806451612903</v>
      </c>
      <c r="G44" s="53"/>
      <c r="I44" s="52" t="s">
        <v>26</v>
      </c>
      <c r="J44" s="85"/>
      <c r="K44" s="9"/>
      <c r="L44" s="86"/>
      <c r="M44" s="11"/>
      <c r="N44" s="11"/>
      <c r="O44" s="11"/>
      <c r="P44" s="11"/>
      <c r="R44" s="11"/>
      <c r="S44" s="102" t="s">
        <v>45</v>
      </c>
      <c r="U44" s="1"/>
      <c r="V44" s="1"/>
      <c r="W44" s="1"/>
      <c r="X44" s="1"/>
      <c r="Y44" s="11"/>
      <c r="Z44" s="1"/>
      <c r="AA44" s="1"/>
      <c r="AB44" s="1"/>
      <c r="AT44" s="71"/>
      <c r="AU44" s="1"/>
      <c r="AV44" s="93"/>
      <c r="AW44" s="93"/>
      <c r="AX44" s="93"/>
      <c r="AY44"/>
      <c r="AZ44" s="1"/>
      <c r="BA44" s="1"/>
      <c r="BB44" s="1"/>
      <c r="BC44" s="1"/>
      <c r="BD44" s="72"/>
      <c r="BE44" s="1"/>
      <c r="BF44" s="1"/>
      <c r="BG44" s="1"/>
      <c r="BH44" s="1"/>
      <c r="BI44" s="1"/>
      <c r="BJ44" s="1"/>
      <c r="BK44" s="1"/>
      <c r="BL44" s="1"/>
      <c r="BM44" s="1"/>
      <c r="BN44" s="11"/>
      <c r="BO44" s="1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4"/>
      <c r="CB44" s="1"/>
      <c r="CF44" s="1"/>
      <c r="CG44" s="1"/>
      <c r="CH44" s="1"/>
      <c r="CI44" s="17"/>
      <c r="CJ44" s="17"/>
      <c r="CK44" s="17"/>
      <c r="CM44" s="1"/>
      <c r="CN44" s="11"/>
      <c r="CO44" s="11"/>
    </row>
    <row r="45" spans="1:93" s="7" customFormat="1" ht="12.75">
      <c r="A45" s="1"/>
      <c r="B45" s="80">
        <v>0</v>
      </c>
      <c r="C45" s="81">
        <v>0.59</v>
      </c>
      <c r="D45" s="84" t="s">
        <v>16</v>
      </c>
      <c r="E45" s="87">
        <v>2</v>
      </c>
      <c r="F45" s="105">
        <f>E45/E46</f>
        <v>0.06451612903225806</v>
      </c>
      <c r="G45" s="53"/>
      <c r="I45" s="52" t="s">
        <v>28</v>
      </c>
      <c r="J45" s="85"/>
      <c r="K45" s="9"/>
      <c r="L45" s="86"/>
      <c r="M45" s="11"/>
      <c r="N45" s="11"/>
      <c r="O45" s="11"/>
      <c r="P45" s="11"/>
      <c r="R45" s="11"/>
      <c r="S45"/>
      <c r="T45"/>
      <c r="U45"/>
      <c r="V45"/>
      <c r="W45"/>
      <c r="X45"/>
      <c r="Y45" s="11"/>
      <c r="Z45" s="1"/>
      <c r="AA45" s="1"/>
      <c r="AB45" s="1"/>
      <c r="AT45" s="71"/>
      <c r="AU45" s="1"/>
      <c r="AV45" s="93"/>
      <c r="AW45" s="93"/>
      <c r="AX45" s="93"/>
      <c r="AY45"/>
      <c r="AZ45" s="1"/>
      <c r="BA45" s="1"/>
      <c r="BB45" s="1"/>
      <c r="BC45" s="1"/>
      <c r="BD45" s="72"/>
      <c r="BE45" s="1"/>
      <c r="BF45" s="1"/>
      <c r="BG45" s="1"/>
      <c r="BH45" s="1"/>
      <c r="BI45" s="1"/>
      <c r="BJ45" s="1"/>
      <c r="BK45" s="1"/>
      <c r="BL45" s="1"/>
      <c r="BM45" s="1"/>
      <c r="BN45" s="11"/>
      <c r="BO45" s="1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4"/>
      <c r="CB45" s="1"/>
      <c r="CF45" s="1"/>
      <c r="CG45" s="1"/>
      <c r="CH45" s="1"/>
      <c r="CI45" s="17"/>
      <c r="CJ45" s="17"/>
      <c r="CK45" s="17"/>
      <c r="CM45" s="1"/>
      <c r="CN45" s="11"/>
      <c r="CO45" s="11"/>
    </row>
    <row r="46" spans="1:93" s="7" customFormat="1" ht="12.75">
      <c r="A46" s="1"/>
      <c r="B46" s="87"/>
      <c r="C46" s="88"/>
      <c r="D46" s="89" t="s">
        <v>27</v>
      </c>
      <c r="E46" s="87">
        <f>SUM(E41:E45)</f>
        <v>31</v>
      </c>
      <c r="F46" s="105">
        <f>E46/E46</f>
        <v>1</v>
      </c>
      <c r="G46" s="53"/>
      <c r="J46" s="51"/>
      <c r="L46" s="1"/>
      <c r="M46" s="11"/>
      <c r="N46" s="11"/>
      <c r="O46" s="11"/>
      <c r="P46" s="11"/>
      <c r="R46" s="11"/>
      <c r="S46"/>
      <c r="T46"/>
      <c r="U46"/>
      <c r="V46"/>
      <c r="W46"/>
      <c r="X46"/>
      <c r="Y46" s="11"/>
      <c r="Z46" s="1"/>
      <c r="AA46" s="1"/>
      <c r="AB46" s="1"/>
      <c r="AT46" s="71"/>
      <c r="AU46" s="1"/>
      <c r="AV46" s="93"/>
      <c r="AW46" s="93"/>
      <c r="AX46" s="93"/>
      <c r="AY46"/>
      <c r="AZ46" s="1"/>
      <c r="BA46" s="1"/>
      <c r="BB46" s="1"/>
      <c r="BC46" s="1"/>
      <c r="BD46" s="72"/>
      <c r="BE46" s="1"/>
      <c r="BF46" s="1"/>
      <c r="BG46" s="1"/>
      <c r="BH46" s="1"/>
      <c r="BI46" s="1"/>
      <c r="BJ46" s="1"/>
      <c r="BK46" s="1"/>
      <c r="BL46" s="1"/>
      <c r="BM46" s="1"/>
      <c r="BN46" s="11"/>
      <c r="BO46" s="1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4"/>
      <c r="CB46" s="1"/>
      <c r="CF46" s="1"/>
      <c r="CG46" s="1"/>
      <c r="CH46" s="1"/>
      <c r="CI46" s="17"/>
      <c r="CJ46" s="17"/>
      <c r="CK46" s="17"/>
      <c r="CM46" s="1"/>
      <c r="CN46" s="11"/>
      <c r="CO46" s="11"/>
    </row>
    <row r="47" spans="1:93" s="7" customFormat="1" ht="12.75">
      <c r="A47" s="1"/>
      <c r="B47" s="1"/>
      <c r="E47" s="11"/>
      <c r="G47" s="53"/>
      <c r="I47" s="90" t="s">
        <v>29</v>
      </c>
      <c r="J47" s="91"/>
      <c r="K47" s="90"/>
      <c r="L47" s="92"/>
      <c r="M47" s="11"/>
      <c r="N47" s="11"/>
      <c r="O47" s="11"/>
      <c r="P47" s="11"/>
      <c r="R47" s="11"/>
      <c r="S47"/>
      <c r="T47"/>
      <c r="U47"/>
      <c r="V47"/>
      <c r="W47"/>
      <c r="X47"/>
      <c r="Y47" s="11"/>
      <c r="Z47" s="1"/>
      <c r="AA47" s="1"/>
      <c r="AB47" s="1"/>
      <c r="AT47" s="71"/>
      <c r="AU47" s="1"/>
      <c r="AV47" s="93"/>
      <c r="AW47" s="93"/>
      <c r="AX47" s="93"/>
      <c r="AY47"/>
      <c r="AZ47" s="1"/>
      <c r="BA47" s="1"/>
      <c r="BB47" s="1"/>
      <c r="BC47" s="1"/>
      <c r="BD47" s="72"/>
      <c r="BE47" s="1"/>
      <c r="BF47" s="1"/>
      <c r="BG47" s="1"/>
      <c r="BH47" s="1"/>
      <c r="BI47" s="1"/>
      <c r="BJ47" s="1"/>
      <c r="BK47" s="1"/>
      <c r="BL47" s="1"/>
      <c r="BM47" s="1"/>
      <c r="BN47" s="11"/>
      <c r="BO47" s="1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4"/>
      <c r="CB47" s="1"/>
      <c r="CF47" s="1"/>
      <c r="CG47" s="1"/>
      <c r="CH47" s="1"/>
      <c r="CI47" s="17"/>
      <c r="CJ47" s="17"/>
      <c r="CK47" s="17"/>
      <c r="CM47" s="1"/>
      <c r="CN47" s="11"/>
      <c r="CO47" s="11"/>
    </row>
    <row r="48" spans="1:93" s="7" customFormat="1" ht="12.75">
      <c r="A48" s="1"/>
      <c r="B48" s="1"/>
      <c r="E48" s="11"/>
      <c r="G48" s="53"/>
      <c r="I48" s="90" t="s">
        <v>30</v>
      </c>
      <c r="J48" s="91"/>
      <c r="K48" s="90"/>
      <c r="L48" s="92"/>
      <c r="M48" s="11"/>
      <c r="N48" s="11"/>
      <c r="O48" s="11"/>
      <c r="P48" s="11"/>
      <c r="R48" s="11"/>
      <c r="S48"/>
      <c r="T48"/>
      <c r="U48"/>
      <c r="V48"/>
      <c r="W48"/>
      <c r="X48"/>
      <c r="Y48" s="11"/>
      <c r="Z48" s="1"/>
      <c r="AA48" s="1"/>
      <c r="AB48" s="1"/>
      <c r="AT48" s="71"/>
      <c r="AU48" s="1"/>
      <c r="AV48" s="93"/>
      <c r="AW48" s="93"/>
      <c r="AX48" s="93"/>
      <c r="AY48"/>
      <c r="AZ48" s="1"/>
      <c r="BA48" s="1"/>
      <c r="BB48" s="1"/>
      <c r="BC48" s="1"/>
      <c r="BD48" s="72"/>
      <c r="BE48" s="1"/>
      <c r="BF48" s="1"/>
      <c r="BG48" s="1"/>
      <c r="BH48" s="1"/>
      <c r="BI48" s="1"/>
      <c r="BJ48" s="1"/>
      <c r="BK48" s="1"/>
      <c r="BL48" s="1"/>
      <c r="BM48" s="1"/>
      <c r="BN48" s="11"/>
      <c r="BO48" s="1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4"/>
      <c r="CB48" s="1"/>
      <c r="CF48" s="1"/>
      <c r="CG48" s="1"/>
      <c r="CH48" s="1"/>
      <c r="CI48" s="17"/>
      <c r="CJ48" s="17"/>
      <c r="CK48" s="17"/>
      <c r="CM48" s="1"/>
      <c r="CN48" s="11"/>
      <c r="CO48" s="11"/>
    </row>
    <row r="49" spans="1:93" s="7" customFormat="1" ht="12.75">
      <c r="A49" s="1"/>
      <c r="B49" s="1"/>
      <c r="E49" s="11"/>
      <c r="G49" s="53"/>
      <c r="I49" s="90" t="s">
        <v>31</v>
      </c>
      <c r="J49" s="91"/>
      <c r="K49" s="90"/>
      <c r="L49" s="92"/>
      <c r="M49" s="11"/>
      <c r="N49" s="11"/>
      <c r="O49" s="11"/>
      <c r="P49" s="11"/>
      <c r="R49" s="11"/>
      <c r="S49"/>
      <c r="T49"/>
      <c r="U49"/>
      <c r="V49"/>
      <c r="W49"/>
      <c r="X49"/>
      <c r="Y49" s="11"/>
      <c r="Z49" s="1"/>
      <c r="AA49" s="1"/>
      <c r="AB49" s="1"/>
      <c r="AT49" s="71"/>
      <c r="AU49" s="1"/>
      <c r="AV49" s="93"/>
      <c r="AW49" s="93"/>
      <c r="AX49" s="93"/>
      <c r="AY49"/>
      <c r="AZ49" s="1"/>
      <c r="BA49" s="1"/>
      <c r="BB49" s="1"/>
      <c r="BC49" s="1"/>
      <c r="BD49" s="72"/>
      <c r="BE49" s="1"/>
      <c r="BF49" s="1"/>
      <c r="BG49" s="1"/>
      <c r="BH49" s="1"/>
      <c r="BI49" s="1"/>
      <c r="BJ49" s="1"/>
      <c r="BK49" s="1"/>
      <c r="BL49" s="1"/>
      <c r="BM49" s="1"/>
      <c r="BN49" s="11"/>
      <c r="BO49" s="1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4"/>
      <c r="CB49" s="1"/>
      <c r="CF49" s="1"/>
      <c r="CG49" s="1"/>
      <c r="CH49" s="1"/>
      <c r="CI49" s="17"/>
      <c r="CJ49" s="17"/>
      <c r="CK49" s="17"/>
      <c r="CM49" s="1"/>
      <c r="CN49" s="11"/>
      <c r="CO49" s="11"/>
    </row>
    <row r="58" spans="2:91" s="7" customFormat="1" ht="12.75">
      <c r="B58" s="12">
        <v>1029542</v>
      </c>
      <c r="C58" s="37">
        <f>AT58*0.4</f>
        <v>0.22000000000000003</v>
      </c>
      <c r="D58" s="38">
        <f>BD58*0.35</f>
        <v>0.32899999999999996</v>
      </c>
      <c r="E58" s="39">
        <f>CA58*0.25</f>
        <v>0.16136363636363638</v>
      </c>
      <c r="F58" s="40"/>
      <c r="G58" s="41">
        <f>SUM(C58:F58)</f>
        <v>0.7103636363636363</v>
      </c>
      <c r="H58" s="11"/>
      <c r="I58" s="42"/>
      <c r="J58" s="43"/>
      <c r="K58"/>
      <c r="M58" s="11"/>
      <c r="N58" s="44">
        <f>AT58</f>
        <v>0.55</v>
      </c>
      <c r="O58" s="45">
        <f>BD58</f>
        <v>0.94</v>
      </c>
      <c r="P58" s="46">
        <f>CA58</f>
        <v>0.6454545454545455</v>
      </c>
      <c r="Q58" s="47"/>
      <c r="R58" s="11"/>
      <c r="S58" s="113">
        <v>2</v>
      </c>
      <c r="T58" s="50">
        <v>100</v>
      </c>
      <c r="U58" s="5"/>
      <c r="V58" s="5"/>
      <c r="W58" s="5"/>
      <c r="X58" s="82"/>
      <c r="Y58" s="11" t="s">
        <v>41</v>
      </c>
      <c r="Z58" s="50">
        <v>21</v>
      </c>
      <c r="AA58" s="12">
        <v>1029542</v>
      </c>
      <c r="AB58" s="93">
        <v>75</v>
      </c>
      <c r="AC58" s="131"/>
      <c r="AD58" s="131">
        <v>0</v>
      </c>
      <c r="AE58" s="131">
        <v>2</v>
      </c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T58" s="37">
        <f>SUM(AB58:AS58)/140</f>
        <v>0.55</v>
      </c>
      <c r="AU58" s="12"/>
      <c r="AV58" s="93">
        <v>35</v>
      </c>
      <c r="AW58" s="93">
        <v>50</v>
      </c>
      <c r="AX58" s="107">
        <v>50</v>
      </c>
      <c r="AY58" s="107">
        <v>50</v>
      </c>
      <c r="AZ58" s="12">
        <v>50</v>
      </c>
      <c r="BA58" s="12"/>
      <c r="BB58" s="12"/>
      <c r="BC58" s="12"/>
      <c r="BD58" s="38">
        <f>SUM(AV58:BC58)/250</f>
        <v>0.94</v>
      </c>
      <c r="BE58"/>
      <c r="BF58"/>
      <c r="BG58" s="124">
        <v>100</v>
      </c>
      <c r="BH58" s="124">
        <v>20</v>
      </c>
      <c r="BI58" s="124">
        <v>20</v>
      </c>
      <c r="BJ58" s="124"/>
      <c r="BK58" s="124"/>
      <c r="BL58" s="50">
        <v>20</v>
      </c>
      <c r="BM58" s="50">
        <v>20</v>
      </c>
      <c r="BN58" s="7">
        <v>20</v>
      </c>
      <c r="BO58" s="7">
        <v>100</v>
      </c>
      <c r="BP58" s="1">
        <v>20</v>
      </c>
      <c r="BQ58" s="12">
        <v>35</v>
      </c>
      <c r="BR58" s="12"/>
      <c r="BS58" s="12"/>
      <c r="BT58" s="12"/>
      <c r="BU58" s="12"/>
      <c r="BV58" s="12"/>
      <c r="BW58" s="12"/>
      <c r="BX58" s="12"/>
      <c r="BY58" s="12"/>
      <c r="BZ58" s="12"/>
      <c r="CA58" s="39">
        <f>SUM(BG58:BZ58)/550</f>
        <v>0.6454545454545455</v>
      </c>
      <c r="CB58"/>
      <c r="CE58" s="47"/>
      <c r="CG58" s="12"/>
      <c r="CH58" s="12"/>
      <c r="CI58" s="11"/>
      <c r="CJ58" s="47"/>
      <c r="CK58" s="49"/>
      <c r="CL58" s="47"/>
      <c r="CM58"/>
    </row>
    <row r="59" spans="2:91" s="7" customFormat="1" ht="12.75">
      <c r="B59" s="12">
        <v>1030139</v>
      </c>
      <c r="C59" s="37">
        <f>AT59*0.4</f>
        <v>0.2571428571428572</v>
      </c>
      <c r="D59" s="38">
        <f>BD59*0.35</f>
        <v>0.322</v>
      </c>
      <c r="E59" s="39">
        <f>CA59*0.25</f>
        <v>0.19363636363636363</v>
      </c>
      <c r="F59" s="40"/>
      <c r="G59" s="41">
        <f>SUM(C59:F59)</f>
        <v>0.7727792207792208</v>
      </c>
      <c r="H59" s="11"/>
      <c r="I59" s="42"/>
      <c r="J59" s="43"/>
      <c r="K59"/>
      <c r="M59" s="11"/>
      <c r="N59" s="44">
        <f>AT59</f>
        <v>0.6428571428571429</v>
      </c>
      <c r="O59" s="45">
        <f>BD59</f>
        <v>0.92</v>
      </c>
      <c r="P59" s="46">
        <f>CA59</f>
        <v>0.7745454545454545</v>
      </c>
      <c r="Q59" s="47"/>
      <c r="R59" s="11"/>
      <c r="S59" s="113">
        <v>50</v>
      </c>
      <c r="T59" s="50">
        <v>140</v>
      </c>
      <c r="U59" s="5"/>
      <c r="V59" s="5"/>
      <c r="W59" s="5"/>
      <c r="X59" s="82"/>
      <c r="Y59" s="11"/>
      <c r="Z59" s="50">
        <v>10</v>
      </c>
      <c r="AA59" s="12">
        <v>1030139</v>
      </c>
      <c r="AB59">
        <v>90</v>
      </c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T59" s="37">
        <f>SUM(AB59:AS59)/140</f>
        <v>0.6428571428571429</v>
      </c>
      <c r="AU59" s="12"/>
      <c r="AV59" s="107">
        <v>50</v>
      </c>
      <c r="AW59" s="93">
        <v>50</v>
      </c>
      <c r="AX59" s="93">
        <v>40</v>
      </c>
      <c r="AY59">
        <v>50</v>
      </c>
      <c r="AZ59" s="12">
        <v>40</v>
      </c>
      <c r="BA59" s="12"/>
      <c r="BB59" s="12"/>
      <c r="BC59" s="12"/>
      <c r="BD59" s="38">
        <f>SUM(AV59:BC59)/250</f>
        <v>0.92</v>
      </c>
      <c r="BE59"/>
      <c r="BF59"/>
      <c r="BG59" s="124">
        <v>90</v>
      </c>
      <c r="BH59" s="50">
        <v>20</v>
      </c>
      <c r="BI59" s="124">
        <v>20</v>
      </c>
      <c r="BJ59" s="50">
        <v>70</v>
      </c>
      <c r="BK59" s="50">
        <v>70</v>
      </c>
      <c r="BL59" s="124">
        <v>20</v>
      </c>
      <c r="BM59" s="12">
        <v>18</v>
      </c>
      <c r="BN59" s="14">
        <v>18</v>
      </c>
      <c r="BO59" s="7">
        <v>100</v>
      </c>
      <c r="BP59" s="1" t="s">
        <v>59</v>
      </c>
      <c r="BQ59" s="12">
        <v>0</v>
      </c>
      <c r="BR59" s="12"/>
      <c r="BS59" s="12"/>
      <c r="BT59" s="12"/>
      <c r="BU59" s="12"/>
      <c r="BV59" s="12"/>
      <c r="BW59" s="12"/>
      <c r="BX59" s="12"/>
      <c r="BY59" s="12"/>
      <c r="BZ59" s="12"/>
      <c r="CA59" s="39">
        <f>SUM(BG59:BZ59)/550</f>
        <v>0.7745454545454545</v>
      </c>
      <c r="CB59"/>
      <c r="CE59" s="47"/>
      <c r="CG59" s="12"/>
      <c r="CH59" s="12"/>
      <c r="CI59" s="11"/>
      <c r="CJ59" s="47"/>
      <c r="CK59" s="49"/>
      <c r="CL59" s="47"/>
      <c r="CM59"/>
    </row>
    <row r="60" spans="2:91" s="7" customFormat="1" ht="12.75">
      <c r="B60" s="12">
        <v>1064246</v>
      </c>
      <c r="C60" s="37">
        <f>AT60*0.4</f>
        <v>0.21714285714285714</v>
      </c>
      <c r="D60" s="38">
        <f>BD60*0.35</f>
        <v>0.294</v>
      </c>
      <c r="E60" s="39">
        <f>CA60*0.25</f>
        <v>0.13454545454545455</v>
      </c>
      <c r="F60" s="40"/>
      <c r="G60" s="41">
        <f>SUM(C60:F60)</f>
        <v>0.6456883116883116</v>
      </c>
      <c r="H60" s="11"/>
      <c r="I60" s="42"/>
      <c r="J60" s="43"/>
      <c r="K60"/>
      <c r="M60" s="11"/>
      <c r="N60" s="44">
        <f>AT60</f>
        <v>0.5428571428571428</v>
      </c>
      <c r="O60" s="45">
        <f>BD60</f>
        <v>0.84</v>
      </c>
      <c r="P60" s="46">
        <f>CA60</f>
        <v>0.5381818181818182</v>
      </c>
      <c r="Q60" s="47"/>
      <c r="R60" s="11"/>
      <c r="S60" s="113">
        <v>1</v>
      </c>
      <c r="T60" s="50">
        <v>55</v>
      </c>
      <c r="U60" s="5"/>
      <c r="V60" s="5"/>
      <c r="W60" s="5"/>
      <c r="X60" s="82"/>
      <c r="Y60" s="11"/>
      <c r="Z60" s="50">
        <v>9</v>
      </c>
      <c r="AA60" s="12">
        <v>1064246</v>
      </c>
      <c r="AB60">
        <v>50</v>
      </c>
      <c r="AC60" s="131">
        <v>5</v>
      </c>
      <c r="AD60" s="131">
        <v>0</v>
      </c>
      <c r="AE60" s="131">
        <v>1.5</v>
      </c>
      <c r="AF60" s="131">
        <v>1</v>
      </c>
      <c r="AG60" s="131">
        <v>2.5</v>
      </c>
      <c r="AH60" s="131">
        <v>4</v>
      </c>
      <c r="AI60" s="131">
        <v>4</v>
      </c>
      <c r="AJ60" s="131">
        <v>4</v>
      </c>
      <c r="AK60" s="131">
        <v>4</v>
      </c>
      <c r="AL60" s="131">
        <v>0</v>
      </c>
      <c r="AM60" s="131">
        <v>0</v>
      </c>
      <c r="AN60" s="131"/>
      <c r="AO60" s="131"/>
      <c r="AP60" s="131"/>
      <c r="AQ60" s="131"/>
      <c r="AR60" s="131"/>
      <c r="AT60" s="37">
        <f>SUM(AB60:AS60)/140</f>
        <v>0.5428571428571428</v>
      </c>
      <c r="AU60" s="12"/>
      <c r="AV60" s="107">
        <v>35</v>
      </c>
      <c r="AW60" s="93">
        <v>50</v>
      </c>
      <c r="AX60" s="93">
        <v>40</v>
      </c>
      <c r="AY60">
        <v>35</v>
      </c>
      <c r="AZ60" s="12">
        <v>50</v>
      </c>
      <c r="BA60" s="12"/>
      <c r="BB60" s="12"/>
      <c r="BC60" s="12"/>
      <c r="BD60" s="38">
        <f>SUM(AV60:BC60)/250</f>
        <v>0.84</v>
      </c>
      <c r="BE60"/>
      <c r="BF60"/>
      <c r="BG60" s="124">
        <v>20</v>
      </c>
      <c r="BH60" s="50">
        <v>20</v>
      </c>
      <c r="BI60" s="124">
        <v>20</v>
      </c>
      <c r="BJ60" s="50">
        <v>50</v>
      </c>
      <c r="BK60" s="50">
        <v>50</v>
      </c>
      <c r="BL60" s="124">
        <v>20</v>
      </c>
      <c r="BM60" s="12">
        <v>14</v>
      </c>
      <c r="BN60" s="14">
        <v>14</v>
      </c>
      <c r="BO60" s="14">
        <v>70</v>
      </c>
      <c r="BP60" s="1">
        <v>18</v>
      </c>
      <c r="BQ60" s="12">
        <v>0</v>
      </c>
      <c r="BR60" s="12"/>
      <c r="BS60" s="12"/>
      <c r="BT60" s="12"/>
      <c r="BU60" s="12"/>
      <c r="BV60" s="12"/>
      <c r="BW60" s="12"/>
      <c r="BX60" s="12"/>
      <c r="BY60" s="12"/>
      <c r="BZ60" s="12"/>
      <c r="CA60" s="39">
        <f>SUM(BG60:BZ60)/550</f>
        <v>0.5381818181818182</v>
      </c>
      <c r="CB60"/>
      <c r="CE60" s="47"/>
      <c r="CG60" s="12"/>
      <c r="CH60" s="12"/>
      <c r="CI60" s="11"/>
      <c r="CJ60" s="47"/>
      <c r="CK60" s="49"/>
      <c r="CL60" s="47"/>
      <c r="CM60"/>
    </row>
  </sheetData>
  <sheetProtection/>
  <printOptions/>
  <pageMargins left="0.75" right="0.75" top="1" bottom="1" header="0.5" footer="0.5"/>
  <pageSetup orientation="landscape" paperSize="9"/>
  <headerFooter alignWithMargins="0">
    <oddHeader>&amp;C&amp;F</oddHeader>
    <oddFooter>&amp;Ledwin.lim@sweetwaterschools.org&amp;C&amp;P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Lim</dc:creator>
  <cp:keywords/>
  <dc:description/>
  <cp:lastModifiedBy>Ed Lim</cp:lastModifiedBy>
  <cp:lastPrinted>2012-12-03T21:34:27Z</cp:lastPrinted>
  <dcterms:created xsi:type="dcterms:W3CDTF">2009-11-19T02:15:27Z</dcterms:created>
  <dcterms:modified xsi:type="dcterms:W3CDTF">2012-12-06T21:28:44Z</dcterms:modified>
  <cp:category/>
  <cp:version/>
  <cp:contentType/>
  <cp:contentStatus/>
</cp:coreProperties>
</file>